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69288AFD-500F-4EA3-9B58-BE2A32DACE86}" xr6:coauthVersionLast="47" xr6:coauthVersionMax="47" xr10:uidLastSave="{00000000-0000-0000-0000-000000000000}"/>
  <bookViews>
    <workbookView xWindow="-120" yWindow="-120" windowWidth="29040" windowHeight="15720" tabRatio="663" xr2:uid="{00000000-000D-0000-FFFF-FFFF00000000}"/>
  </bookViews>
  <sheets>
    <sheet name="N_Campos Generales" sheetId="1" r:id="rId1"/>
    <sheet name="N_Campos Especificos" sheetId="10" r:id="rId2"/>
    <sheet name="1. GDF" sheetId="11" r:id="rId3"/>
    <sheet name="1. GDF Cod Auxiliar" sheetId="14" r:id="rId4"/>
    <sheet name="Estándar 2 Monedas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'1. GDF'!$D$18</definedName>
    <definedName name="ColumnaCantidad" localSheetId="3">'1. GDF Cod Auxiliar'!$D$18</definedName>
    <definedName name="ColumnaCantidad" localSheetId="4">'Estándar 2 Monedas'!$G$18</definedName>
    <definedName name="ColumnaImporte" localSheetId="2">'1. GDF'!$G$18</definedName>
    <definedName name="ColumnaImporte" localSheetId="3">'1. GDF Cod Auxiliar'!$G$18</definedName>
    <definedName name="ColumnaImporte" localSheetId="4">'Estándar 2 Monedas'!$H$18</definedName>
    <definedName name="ColumnaImporte2" localSheetId="4">'Estándar 2 Monedas'!$I$18</definedName>
    <definedName name="ColumnaPorcentaje" localSheetId="4">'Estándar 2 Monedas'!$J$18</definedName>
    <definedName name="ColumnaPorcentaje2" localSheetId="4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'1. GDF'!$A$19:$G$19</definedName>
    <definedName name="DetalleTipo1" localSheetId="3">'1. GDF Cod Auxiliar'!$A$19:$G$19</definedName>
    <definedName name="DetalleTipo1" localSheetId="4">'Estándar 2 Monedas'!$A$24:$K$24</definedName>
    <definedName name="DetalleTipo2" localSheetId="2">'1. GDF'!$A$22:$G$22</definedName>
    <definedName name="DetalleTipo2" localSheetId="3">'1. GDF Cod Auxiliar'!$A$22:$G$22</definedName>
    <definedName name="DetalleTipo2" localSheetId="4">'Estándar 2 Monedas'!$A$27:$K$27</definedName>
    <definedName name="DetalleTipo3" localSheetId="2">'1. GDF'!$A$25:$G$25</definedName>
    <definedName name="DetalleTipo3" localSheetId="3">'1. GDF Cod Auxiliar'!$A$25:$G$25</definedName>
    <definedName name="DetalleTipo3" localSheetId="4">'Estándar 2 Monedas'!$A$30:$K$30</definedName>
    <definedName name="DetalleTipo4" localSheetId="2">'1. GDF'!$A$28:$G$28</definedName>
    <definedName name="DetalleTipo4" localSheetId="3">'1. GDF Cod Auxiliar'!$A$28:$G$28</definedName>
    <definedName name="DetalleTipo4" localSheetId="4">'Estándar 2 Monedas'!$A$33:$K$33</definedName>
    <definedName name="DetalleTipo5" localSheetId="2">'1. GDF'!$A$31:$G$31</definedName>
    <definedName name="DetalleTipo5" localSheetId="3">'1. GDF Cod Auxiliar'!$A$31:$G$31</definedName>
    <definedName name="DetalleTipo5" localSheetId="4">'Estándar 2 Monedas'!$A$36:$K$36</definedName>
    <definedName name="DetalleTipo6" localSheetId="2">'1. GDF'!$A$34:$G$34</definedName>
    <definedName name="DetalleTipo6" localSheetId="3">'1. GDF Cod Auxiliar'!$A$34:$G$34</definedName>
    <definedName name="DetalleTipo6" localSheetId="4">'Estándar 2 Monedas'!$A$39:$K$39</definedName>
    <definedName name="DetalleTipo7" localSheetId="2">'1. GDF'!$A$37:$G$37</definedName>
    <definedName name="DetalleTipo7" localSheetId="3">'1. GDF Cod Auxiliar'!$A$37:$G$37</definedName>
    <definedName name="DetalleTipo7" localSheetId="4">'Estándar 2 Monedas'!$A$42:$K$42</definedName>
    <definedName name="DetalleTipo8" localSheetId="2">'1. GDF'!$A$40:$G$40</definedName>
    <definedName name="DetalleTipo8" localSheetId="3">'1. GDF Cod Auxiliar'!$A$40:$G$40</definedName>
    <definedName name="DetalleTipo8" localSheetId="4">'Estándar 2 Monedas'!$A$45:$K$45</definedName>
    <definedName name="DetalleTipo9" localSheetId="2">'1. GDF'!$A$43:$G$43</definedName>
    <definedName name="DetalleTipo9" localSheetId="3">'1. GDF Cod Auxiliar'!$A$43:$G$43</definedName>
    <definedName name="DetalleTipo9" localSheetId="4">'Estándar 2 Monedas'!$A$48:$K$48</definedName>
    <definedName name="DetalleTipoOtros" localSheetId="2">'1. GDF'!$A$46:$G$46</definedName>
    <definedName name="DetalleTipoOtros" localSheetId="3">'1. GDF Cod Auxiliar'!$A$46:$G$46</definedName>
    <definedName name="DetalleTipoOtros" localSheetId="4">'Estándar 2 Monedas'!$A$51:$K$51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'1. GDF'!$A$18:$G$18</definedName>
    <definedName name="EncabezadoTipo1" localSheetId="3">'1. GDF Cod Auxiliar'!$A$18:$G$18</definedName>
    <definedName name="EncabezadoTipo1" localSheetId="4">'Estándar 2 Monedas'!$A$23:$K$23</definedName>
    <definedName name="EncabezadoTipo2" localSheetId="2">'1. GDF'!$A$21:$G$21</definedName>
    <definedName name="EncabezadoTipo2" localSheetId="3">'1. GDF Cod Auxiliar'!$A$21:$G$21</definedName>
    <definedName name="EncabezadoTipo2" localSheetId="4">'Estándar 2 Monedas'!$A$26:$K$26</definedName>
    <definedName name="EncabezadoTipo3" localSheetId="2">'1. GDF'!$A$24:$G$24</definedName>
    <definedName name="EncabezadoTipo3" localSheetId="3">'1. GDF Cod Auxiliar'!$A$24:$G$24</definedName>
    <definedName name="EncabezadoTipo3" localSheetId="4">'Estándar 2 Monedas'!$A$29:$K$29</definedName>
    <definedName name="EncabezadoTipo4" localSheetId="2">'1. GDF'!$A$27:$G$27</definedName>
    <definedName name="EncabezadoTipo4" localSheetId="3">'1. GDF Cod Auxiliar'!$A$27:$G$27</definedName>
    <definedName name="EncabezadoTipo4" localSheetId="4">'Estándar 2 Monedas'!$A$32:$K$32</definedName>
    <definedName name="EncabezadoTipo5" localSheetId="2">'1. GDF'!$A$30:$G$30</definedName>
    <definedName name="EncabezadoTipo5" localSheetId="3">'1. GDF Cod Auxiliar'!$A$30:$G$30</definedName>
    <definedName name="EncabezadoTipo5" localSheetId="4">'Estándar 2 Monedas'!$A$35:$K$35</definedName>
    <definedName name="EncabezadoTipo6" localSheetId="2">'1. GDF'!$A$33:$G$33</definedName>
    <definedName name="EncabezadoTipo6" localSheetId="3">'1. GDF Cod Auxiliar'!$A$33:$G$33</definedName>
    <definedName name="EncabezadoTipo6" localSheetId="4">'Estándar 2 Monedas'!$A$38:$K$38</definedName>
    <definedName name="EncabezadoTipo7" localSheetId="2">'1. GDF'!$A$36:$G$36</definedName>
    <definedName name="EncabezadoTipo7" localSheetId="3">'1. GDF Cod Auxiliar'!$A$36:$G$36</definedName>
    <definedName name="EncabezadoTipo7" localSheetId="4">'Estándar 2 Monedas'!$A$41:$K$41</definedName>
    <definedName name="EncabezadoTipo8" localSheetId="2">'1. GDF'!$A$39:$G$39</definedName>
    <definedName name="EncabezadoTipo8" localSheetId="3">'1. GDF Cod Auxiliar'!$A$39:$G$39</definedName>
    <definedName name="EncabezadoTipo8" localSheetId="4">'Estándar 2 Monedas'!$A$44:$K$44</definedName>
    <definedName name="EncabezadoTipo9" localSheetId="2">'1. GDF'!$A$42:$G$42</definedName>
    <definedName name="EncabezadoTipo9" localSheetId="3">'1. GDF Cod Auxiliar'!$A$42:$G$42</definedName>
    <definedName name="EncabezadoTipo9" localSheetId="4">'Estándar 2 Monedas'!$A$47:$K$47</definedName>
    <definedName name="EncabezadoTipoOtros" localSheetId="2">'1. GDF'!$A$45:$G$45</definedName>
    <definedName name="EncabezadoTipoOtros" localSheetId="3">'1. GDF Cod Auxiliar'!$A$45:$G$45</definedName>
    <definedName name="EncabezadoTipoOtros" localSheetId="4">'Estándar 2 Monedas'!$A$50:$K$50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'1. GDF'!$B$48</definedName>
    <definedName name="InicioCostoDirecto" localSheetId="3">'1. GDF Cod Auxiliar'!$B$48</definedName>
    <definedName name="InicioCostoDirecto" localSheetId="4">'Estándar 2 Monedas'!$B$53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'1. GDF'!$A$17:$G$17</definedName>
    <definedName name="RangoDescripcionMatriz" localSheetId="3">'1. GDF Cod Auxiliar'!$A$17:$G$17</definedName>
    <definedName name="RangoDescripcionMatriz" localSheetId="4">'Estándar 2 Monedas'!$A$22:$K$22</definedName>
    <definedName name="RangoSoloDatos" localSheetId="2">'1. GDF'!$A$16:$G$48</definedName>
    <definedName name="RangoSoloDatos" localSheetId="3">'1. GDF Cod Auxiliar'!$A$16:$G$48</definedName>
    <definedName name="RangoSoloDatos" localSheetId="4">'Estándar 2 Monedas'!$A$19:$K$53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'1. GDF'!$A$1:$G$15</definedName>
    <definedName name="RangoTitulosARepetir" localSheetId="3">'1. GDF Cod Auxiliar'!$A$1:$G$15</definedName>
    <definedName name="RangoTitulosARepetir" localSheetId="4">'Estándar 2 Monedas'!$A$1:$K$18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'1. GDF'!$A$20</definedName>
    <definedName name="TotalTipo1" localSheetId="3">'1. GDF Cod Auxiliar'!$A$20</definedName>
    <definedName name="TotalTipo1" localSheetId="4">'Estándar 2 Monedas'!$A$25</definedName>
    <definedName name="TotalTipo2" localSheetId="2">'1. GDF'!$A$23</definedName>
    <definedName name="TotalTipo2" localSheetId="3">'1. GDF Cod Auxiliar'!$A$23</definedName>
    <definedName name="TotalTipo2" localSheetId="4">'Estándar 2 Monedas'!$A$28</definedName>
    <definedName name="TotalTipo3" localSheetId="2">'1. GDF'!$A$26</definedName>
    <definedName name="TotalTipo3" localSheetId="3">'1. GDF Cod Auxiliar'!$A$26</definedName>
    <definedName name="TotalTipo3" localSheetId="4">'Estándar 2 Monedas'!$A$31</definedName>
    <definedName name="TotalTipo4" localSheetId="2">'1. GDF'!$A$29</definedName>
    <definedName name="TotalTipo4" localSheetId="3">'1. GDF Cod Auxiliar'!$A$29</definedName>
    <definedName name="TotalTipo4" localSheetId="4">'Estándar 2 Monedas'!$A$34</definedName>
    <definedName name="TotalTipo5" localSheetId="2">'1. GDF'!$A$32</definedName>
    <definedName name="TotalTipo5" localSheetId="3">'1. GDF Cod Auxiliar'!$A$32</definedName>
    <definedName name="TotalTipo5" localSheetId="4">'Estándar 2 Monedas'!$A$37</definedName>
    <definedName name="TotalTipo6" localSheetId="2">'1. GDF'!$A$35</definedName>
    <definedName name="TotalTipo6" localSheetId="3">'1. GDF Cod Auxiliar'!$A$35</definedName>
    <definedName name="TotalTipo6" localSheetId="4">'Estándar 2 Monedas'!$A$40</definedName>
    <definedName name="TotalTipo7" localSheetId="2">'1. GDF'!$A$38</definedName>
    <definedName name="TotalTipo7" localSheetId="3">'1. GDF Cod Auxiliar'!$A$38</definedName>
    <definedName name="TotalTipo7" localSheetId="4">'Estándar 2 Monedas'!$A$43</definedName>
    <definedName name="TotalTipo8" localSheetId="2">'1. GDF'!$A$41</definedName>
    <definedName name="TotalTipo8" localSheetId="3">'1. GDF Cod Auxiliar'!$A$41</definedName>
    <definedName name="TotalTipo8" localSheetId="4">'Estándar 2 Monedas'!$A$46</definedName>
    <definedName name="TotalTipo9" localSheetId="2">'1. GDF'!$A$44</definedName>
    <definedName name="TotalTipo9" localSheetId="3">'1. GDF Cod Auxiliar'!$A$44</definedName>
    <definedName name="TotalTipo9" localSheetId="4">'Estándar 2 Monedas'!$A$49</definedName>
    <definedName name="TotalTipoOtros" localSheetId="2">'1. GDF'!$A$47</definedName>
    <definedName name="TotalTipoOtros" localSheetId="3">'1. GDF Cod Auxiliar'!$A$47</definedName>
    <definedName name="TotalTipoOtros" localSheetId="4">'Estándar 2 Monedas'!$A$52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4" l="1"/>
  <c r="G48" i="14"/>
  <c r="G46" i="14"/>
  <c r="F46" i="14"/>
  <c r="D46" i="14"/>
  <c r="C46" i="14"/>
  <c r="B46" i="14"/>
  <c r="A46" i="14"/>
  <c r="G43" i="14"/>
  <c r="F43" i="14"/>
  <c r="D43" i="14"/>
  <c r="C43" i="14"/>
  <c r="B43" i="14"/>
  <c r="A43" i="14"/>
  <c r="G40" i="14"/>
  <c r="F40" i="14"/>
  <c r="D40" i="14"/>
  <c r="C40" i="14"/>
  <c r="B40" i="14"/>
  <c r="A40" i="14"/>
  <c r="G37" i="14"/>
  <c r="F37" i="14"/>
  <c r="D37" i="14"/>
  <c r="C37" i="14"/>
  <c r="B37" i="14"/>
  <c r="A37" i="14"/>
  <c r="G34" i="14"/>
  <c r="F34" i="14"/>
  <c r="D34" i="14"/>
  <c r="C34" i="14"/>
  <c r="B34" i="14"/>
  <c r="A34" i="14"/>
  <c r="G31" i="14"/>
  <c r="F31" i="14"/>
  <c r="D31" i="14"/>
  <c r="C31" i="14"/>
  <c r="B31" i="14"/>
  <c r="A31" i="14"/>
  <c r="G28" i="14"/>
  <c r="F28" i="14"/>
  <c r="D28" i="14"/>
  <c r="C28" i="14"/>
  <c r="B28" i="14"/>
  <c r="A28" i="14"/>
  <c r="G25" i="14"/>
  <c r="F25" i="14"/>
  <c r="D25" i="14"/>
  <c r="C25" i="14"/>
  <c r="B25" i="14"/>
  <c r="A25" i="14"/>
  <c r="G22" i="14"/>
  <c r="F22" i="14"/>
  <c r="D22" i="14"/>
  <c r="C22" i="14"/>
  <c r="B22" i="14"/>
  <c r="A22" i="14"/>
  <c r="G19" i="14"/>
  <c r="F19" i="14"/>
  <c r="D19" i="14"/>
  <c r="C19" i="14"/>
  <c r="B19" i="14"/>
  <c r="A19" i="14"/>
  <c r="A17" i="14"/>
  <c r="G16" i="14"/>
  <c r="F16" i="14"/>
  <c r="B12" i="14"/>
  <c r="B8" i="14"/>
  <c r="F7" i="14"/>
  <c r="B7" i="14"/>
  <c r="F6" i="14"/>
  <c r="B6" i="14"/>
  <c r="B3" i="14"/>
  <c r="G43" i="11"/>
  <c r="F43" i="11"/>
  <c r="D43" i="11"/>
  <c r="C43" i="11"/>
  <c r="B43" i="11"/>
  <c r="A43" i="11"/>
  <c r="G40" i="11"/>
  <c r="F40" i="11"/>
  <c r="D40" i="11"/>
  <c r="C40" i="11"/>
  <c r="B40" i="11"/>
  <c r="A40" i="11"/>
  <c r="G37" i="11"/>
  <c r="F37" i="11"/>
  <c r="D37" i="11"/>
  <c r="C37" i="11"/>
  <c r="B37" i="11"/>
  <c r="A37" i="11"/>
  <c r="G34" i="11"/>
  <c r="F34" i="11"/>
  <c r="D34" i="11"/>
  <c r="C34" i="11"/>
  <c r="B34" i="11"/>
  <c r="A34" i="11"/>
  <c r="G31" i="11"/>
  <c r="F31" i="11"/>
  <c r="D31" i="11"/>
  <c r="C31" i="11"/>
  <c r="B31" i="11"/>
  <c r="A31" i="11"/>
  <c r="B21" i="12" l="1"/>
  <c r="K48" i="12"/>
  <c r="I48" i="12"/>
  <c r="E48" i="12"/>
  <c r="K45" i="12"/>
  <c r="I45" i="12"/>
  <c r="E45" i="12"/>
  <c r="K42" i="12"/>
  <c r="I42" i="12"/>
  <c r="E42" i="12"/>
  <c r="K39" i="12"/>
  <c r="I39" i="12"/>
  <c r="E39" i="12"/>
  <c r="K36" i="12"/>
  <c r="I36" i="12"/>
  <c r="E36" i="12"/>
  <c r="J48" i="12"/>
  <c r="H48" i="12"/>
  <c r="G48" i="12"/>
  <c r="F48" i="12"/>
  <c r="D48" i="12"/>
  <c r="C48" i="12"/>
  <c r="B48" i="12"/>
  <c r="A48" i="12"/>
  <c r="J45" i="12"/>
  <c r="H45" i="12"/>
  <c r="G45" i="12"/>
  <c r="F45" i="12"/>
  <c r="D45" i="12"/>
  <c r="C45" i="12"/>
  <c r="B45" i="12"/>
  <c r="A45" i="12"/>
  <c r="J42" i="12"/>
  <c r="H42" i="12"/>
  <c r="G42" i="12"/>
  <c r="F42" i="12"/>
  <c r="D42" i="12"/>
  <c r="C42" i="12"/>
  <c r="B42" i="12"/>
  <c r="A42" i="12"/>
  <c r="J39" i="12"/>
  <c r="H39" i="12"/>
  <c r="G39" i="12"/>
  <c r="F39" i="12"/>
  <c r="D39" i="12"/>
  <c r="C39" i="12"/>
  <c r="B39" i="12"/>
  <c r="A39" i="12"/>
  <c r="J36" i="12"/>
  <c r="H36" i="12"/>
  <c r="G36" i="12"/>
  <c r="F36" i="12"/>
  <c r="D36" i="12"/>
  <c r="C36" i="12"/>
  <c r="B36" i="12"/>
  <c r="A36" i="12"/>
  <c r="AR99" i="10" l="1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D28" i="11"/>
  <c r="D25" i="11"/>
  <c r="D22" i="11"/>
  <c r="G30" i="12"/>
  <c r="EE100" i="10"/>
  <c r="ED100" i="10"/>
  <c r="DR100" i="10"/>
  <c r="DQ100" i="10"/>
  <c r="DE100" i="10"/>
  <c r="DD100" i="10"/>
  <c r="CR100" i="10"/>
  <c r="CQ100" i="10"/>
  <c r="CE100" i="10"/>
  <c r="CD100" i="10"/>
  <c r="BR100" i="10"/>
  <c r="BQ100" i="10"/>
  <c r="BE100" i="10"/>
  <c r="BD100" i="10"/>
  <c r="J52" i="12" s="1"/>
  <c r="AP100" i="10"/>
  <c r="AO100" i="10"/>
  <c r="AA100" i="10"/>
  <c r="K28" i="12" s="1"/>
  <c r="Z100" i="10"/>
  <c r="J28" i="12" s="1"/>
  <c r="N100" i="10"/>
  <c r="K25" i="12" s="1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S3" i="10"/>
  <c r="DS100" i="10" s="1"/>
  <c r="DN100" i="10" s="1"/>
  <c r="DG3" i="10"/>
  <c r="DF3" i="10"/>
  <c r="CT3" i="10"/>
  <c r="CS3" i="10"/>
  <c r="CG3" i="10"/>
  <c r="CF3" i="10"/>
  <c r="BT3" i="10"/>
  <c r="BT100" i="10" s="1"/>
  <c r="BP100" i="10" s="1"/>
  <c r="I34" i="12" s="1"/>
  <c r="BS3" i="10"/>
  <c r="BS100" i="10" s="1"/>
  <c r="BN100" i="10" s="1"/>
  <c r="G29" i="14" s="1"/>
  <c r="BG3" i="10"/>
  <c r="BF3" i="10"/>
  <c r="AT3" i="10"/>
  <c r="AS3" i="10"/>
  <c r="AE3" i="10"/>
  <c r="AD3" i="10"/>
  <c r="P3" i="10"/>
  <c r="O3" i="10"/>
  <c r="O100" i="10" s="1"/>
  <c r="J100" i="10" s="1"/>
  <c r="G20" i="14" s="1"/>
  <c r="G46" i="11"/>
  <c r="F46" i="11"/>
  <c r="D46" i="11"/>
  <c r="C46" i="11"/>
  <c r="B46" i="11"/>
  <c r="A46" i="11"/>
  <c r="G28" i="11"/>
  <c r="F28" i="11"/>
  <c r="C28" i="11"/>
  <c r="B28" i="11"/>
  <c r="A28" i="11"/>
  <c r="G25" i="11"/>
  <c r="F25" i="11"/>
  <c r="C25" i="11"/>
  <c r="B25" i="11"/>
  <c r="A25" i="11"/>
  <c r="G22" i="11"/>
  <c r="F22" i="11"/>
  <c r="C22" i="11"/>
  <c r="B22" i="11"/>
  <c r="A22" i="11"/>
  <c r="G19" i="11"/>
  <c r="F19" i="11"/>
  <c r="D19" i="11"/>
  <c r="C19" i="11"/>
  <c r="B19" i="11"/>
  <c r="A19" i="11"/>
  <c r="K51" i="12"/>
  <c r="J51" i="12"/>
  <c r="I51" i="12"/>
  <c r="H51" i="12"/>
  <c r="G51" i="12"/>
  <c r="F51" i="12"/>
  <c r="E51" i="12"/>
  <c r="D51" i="12"/>
  <c r="C51" i="12"/>
  <c r="B51" i="12"/>
  <c r="A51" i="12"/>
  <c r="K33" i="12"/>
  <c r="J33" i="12"/>
  <c r="I33" i="12"/>
  <c r="H33" i="12"/>
  <c r="G33" i="12"/>
  <c r="F33" i="12"/>
  <c r="E33" i="12"/>
  <c r="D33" i="12"/>
  <c r="C33" i="12"/>
  <c r="B33" i="12"/>
  <c r="A33" i="12"/>
  <c r="K30" i="12"/>
  <c r="J30" i="12"/>
  <c r="I30" i="12"/>
  <c r="H30" i="12"/>
  <c r="F30" i="12"/>
  <c r="E30" i="12"/>
  <c r="D30" i="12"/>
  <c r="C30" i="12"/>
  <c r="B30" i="12"/>
  <c r="A30" i="12"/>
  <c r="K27" i="12"/>
  <c r="J27" i="12"/>
  <c r="I27" i="12"/>
  <c r="H27" i="12"/>
  <c r="G27" i="12"/>
  <c r="F27" i="12"/>
  <c r="E27" i="12"/>
  <c r="D27" i="12"/>
  <c r="C27" i="12"/>
  <c r="B27" i="12"/>
  <c r="A27" i="12"/>
  <c r="K24" i="12"/>
  <c r="J24" i="12"/>
  <c r="I24" i="12"/>
  <c r="H24" i="12"/>
  <c r="G24" i="12"/>
  <c r="F24" i="12"/>
  <c r="E24" i="12"/>
  <c r="D24" i="12"/>
  <c r="C24" i="12"/>
  <c r="B24" i="12"/>
  <c r="A24" i="12"/>
  <c r="B14" i="12"/>
  <c r="B8" i="12"/>
  <c r="I7" i="12"/>
  <c r="B7" i="12"/>
  <c r="I6" i="12"/>
  <c r="B6" i="12"/>
  <c r="B3" i="12"/>
  <c r="I53" i="12"/>
  <c r="H53" i="12"/>
  <c r="K52" i="12"/>
  <c r="K34" i="12"/>
  <c r="J34" i="12"/>
  <c r="J25" i="12"/>
  <c r="A22" i="12"/>
  <c r="G20" i="12"/>
  <c r="C20" i="12"/>
  <c r="B20" i="12"/>
  <c r="E19" i="12"/>
  <c r="B19" i="12"/>
  <c r="K18" i="12"/>
  <c r="J18" i="12"/>
  <c r="I18" i="12"/>
  <c r="H18" i="12"/>
  <c r="E18" i="12"/>
  <c r="D18" i="12"/>
  <c r="J53" i="12" l="1"/>
  <c r="P100" i="10"/>
  <c r="L100" i="10" s="1"/>
  <c r="I25" i="12" s="1"/>
  <c r="K53" i="12"/>
  <c r="CG100" i="10"/>
  <c r="CC100" i="10" s="1"/>
  <c r="AD100" i="10"/>
  <c r="W100" i="10" s="1"/>
  <c r="G23" i="14" s="1"/>
  <c r="AE100" i="10"/>
  <c r="Y100" i="10" s="1"/>
  <c r="I28" i="12" s="1"/>
  <c r="CF100" i="10"/>
  <c r="CA100" i="10" s="1"/>
  <c r="DT100" i="10"/>
  <c r="DP100" i="10" s="1"/>
  <c r="K40" i="12"/>
  <c r="J40" i="12"/>
  <c r="G32" i="14"/>
  <c r="G32" i="11"/>
  <c r="H37" i="12"/>
  <c r="I37" i="12"/>
  <c r="J43" i="12"/>
  <c r="K43" i="12"/>
  <c r="J31" i="12"/>
  <c r="BF100" i="10"/>
  <c r="BA100" i="10" s="1"/>
  <c r="G47" i="14" s="1"/>
  <c r="DF100" i="10"/>
  <c r="DA100" i="10" s="1"/>
  <c r="J37" i="12"/>
  <c r="K37" i="12"/>
  <c r="J49" i="12"/>
  <c r="K49" i="12"/>
  <c r="K31" i="12"/>
  <c r="BG100" i="10"/>
  <c r="BC100" i="10" s="1"/>
  <c r="I52" i="12" s="1"/>
  <c r="DG100" i="10"/>
  <c r="DC100" i="10" s="1"/>
  <c r="G41" i="14"/>
  <c r="G41" i="11"/>
  <c r="H46" i="12"/>
  <c r="I46" i="12"/>
  <c r="AS100" i="10"/>
  <c r="AL100" i="10" s="1"/>
  <c r="G26" i="14" s="1"/>
  <c r="CS100" i="10"/>
  <c r="CN100" i="10" s="1"/>
  <c r="J46" i="12"/>
  <c r="K46" i="12"/>
  <c r="G44" i="14"/>
  <c r="G44" i="11"/>
  <c r="H49" i="12"/>
  <c r="I49" i="12"/>
  <c r="AT100" i="10"/>
  <c r="AN100" i="10" s="1"/>
  <c r="I31" i="12" s="1"/>
  <c r="CT100" i="10"/>
  <c r="CP100" i="10" s="1"/>
  <c r="G20" i="11"/>
  <c r="H25" i="12"/>
  <c r="G29" i="11"/>
  <c r="H34" i="12"/>
  <c r="G48" i="11"/>
  <c r="B7" i="11"/>
  <c r="B3" i="11"/>
  <c r="B6" i="11"/>
  <c r="H31" i="12" l="1"/>
  <c r="G26" i="11"/>
  <c r="H28" i="12"/>
  <c r="G23" i="11"/>
  <c r="G38" i="11"/>
  <c r="G38" i="14"/>
  <c r="I43" i="12"/>
  <c r="H43" i="12"/>
  <c r="H52" i="12"/>
  <c r="G35" i="11"/>
  <c r="G35" i="14"/>
  <c r="I40" i="12"/>
  <c r="H40" i="12"/>
  <c r="G47" i="11"/>
  <c r="A17" i="11"/>
  <c r="G16" i="11"/>
  <c r="F16" i="11"/>
  <c r="A16" i="11"/>
  <c r="B12" i="11"/>
  <c r="F7" i="11"/>
  <c r="F6" i="11"/>
  <c r="B8" i="11"/>
</calcChain>
</file>

<file path=xl/sharedStrings.xml><?xml version="1.0" encoding="utf-8"?>
<sst xmlns="http://schemas.openxmlformats.org/spreadsheetml/2006/main" count="595" uniqueCount="240">
  <si>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</si>
  <si>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</si>
  <si>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</si>
  <si>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</si>
  <si>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</si>
  <si>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</si>
  <si>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</si>
  <si>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</si>
  <si>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</si>
  <si>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</si>
  <si>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</si>
  <si>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</si>
  <si>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</si>
  <si>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</si>
  <si>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</si>
  <si>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</si>
  <si>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</si>
  <si>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</si>
  <si>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</si>
  <si>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</si>
  <si>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</si>
  <si>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</si>
  <si>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</si>
  <si>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</si>
  <si>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</si>
  <si>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</si>
  <si>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</si>
  <si>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</si>
  <si>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</si>
  <si>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</si>
  <si>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</si>
  <si>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</si>
  <si>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</si>
  <si>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</si>
  <si>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</si>
  <si>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</si>
  <si>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</si>
  <si>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</si>
  <si>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</si>
  <si>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</si>
  <si>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</si>
  <si>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</si>
  <si>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</si>
  <si>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</si>
  <si>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</si>
  <si>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</si>
  <si>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</si>
  <si>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</si>
  <si>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</si>
  <si>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</si>
  <si>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</si>
  <si>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</si>
  <si>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</si>
  <si>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</si>
  <si>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</si>
  <si>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</si>
  <si>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</si>
  <si>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</si>
  <si>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</si>
  <si>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</si>
  <si>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</si>
  <si>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</si>
  <si>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</si>
  <si>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</si>
  <si>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</si>
  <si>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</si>
  <si>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</si>
  <si>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</si>
  <si>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</si>
  <si>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</si>
  <si>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</si>
  <si>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</si>
  <si>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</si>
  <si>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</si>
  <si>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</si>
  <si>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</si>
  <si>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</si>
  <si>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</si>
  <si>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</si>
  <si>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</si>
  <si>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</si>
  <si>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</si>
  <si>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</si>
  <si>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</si>
  <si>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</si>
  <si>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</si>
  <si>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</si>
  <si>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</si>
  <si>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</si>
  <si>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</si>
  <si>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</si>
  <si>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</si>
  <si>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</si>
  <si>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</si>
  <si>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</si>
  <si>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</si>
  <si>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</si>
  <si>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</si>
  <si>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</si>
  <si>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</si>
  <si>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</si>
  <si>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</si>
  <si>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</si>
  <si>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</si>
  <si>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</si>
  <si>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</si>
  <si>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</si>
  <si>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</si>
  <si>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</si>
  <si>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</si>
  <si>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</si>
  <si>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</si>
  <si>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</si>
  <si>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</si>
  <si>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</si>
  <si>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</si>
  <si>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</si>
  <si>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</si>
  <si>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</si>
  <si>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</si>
  <si>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</si>
  <si>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</si>
  <si>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</si>
  <si>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</si>
  <si>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</si>
  <si>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</si>
  <si>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</si>
  <si>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</si>
  <si>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</si>
  <si>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</si>
  <si>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</si>
  <si>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</si>
  <si>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</si>
  <si>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</si>
  <si>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</si>
  <si>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</si>
  <si>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</si>
  <si>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</si>
  <si>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</si>
  <si>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</si>
  <si>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</si>
  <si>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</si>
  <si>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</si>
  <si>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</si>
  <si>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</si>
  <si>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</si>
  <si>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</si>
  <si>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</si>
  <si>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</si>
  <si>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</si>
  <si>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</si>
  <si>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</si>
  <si>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</si>
  <si>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</si>
  <si>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</si>
  <si>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</si>
  <si>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</si>
  <si>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</si>
  <si>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</si>
  <si>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</si>
  <si>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</si>
  <si>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</si>
  <si>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</si>
  <si>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</si>
  <si>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</si>
  <si>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</si>
  <si>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</si>
  <si>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</si>
  <si>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</si>
  <si>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</si>
  <si>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</si>
  <si>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</si>
  <si>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</si>
  <si>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</si>
  <si>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</si>
  <si>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</si>
  <si>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</si>
  <si>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</si>
  <si>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</si>
  <si>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</si>
  <si>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Dirección General de Obras y Servicios Urbanos</t>
  </si>
  <si>
    <t>Departamento del Distrito Federal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</si>
  <si>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</si>
  <si>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</si>
  <si>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</si>
  <si>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</si>
  <si>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</si>
  <si>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</si>
  <si>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</si>
  <si>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</si>
  <si>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</si>
  <si>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</si>
  <si>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</si>
  <si>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</si>
  <si>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</si>
  <si>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</si>
  <si>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</si>
  <si>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</si>
  <si>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</si>
  <si>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</si>
  <si>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</si>
  <si>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</si>
  <si>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</si>
  <si>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</si>
  <si>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</si>
  <si>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</si>
  <si>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</si>
  <si>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</si>
  <si>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</si>
  <si>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</si>
  <si>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</si>
  <si>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</si>
  <si>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</si>
  <si>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</si>
  <si>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</si>
  <si>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</si>
  <si>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</si>
  <si>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ANALISIS DE PRECIOS UNITARIOS A DOS MONEDAS</t>
  </si>
  <si>
    <t>Concepto</t>
  </si>
  <si>
    <t>Op.</t>
  </si>
  <si>
    <t>Partida:</t>
  </si>
  <si>
    <t>Análisis No.:</t>
  </si>
  <si>
    <t>Análisis:</t>
  </si>
  <si>
    <t>EsPorcentaje</t>
  </si>
  <si>
    <t>TIPO 9</t>
  </si>
  <si>
    <t>TIPO 8</t>
  </si>
  <si>
    <t>TIPO 7</t>
  </si>
  <si>
    <t>TIPO 6</t>
  </si>
  <si>
    <t>TIPO 5</t>
  </si>
  <si>
    <t>1000505-17</t>
  </si>
  <si>
    <t>Codigo Auxiliar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</si>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</sst>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_-* #,##0_-;\-* #,##0_-;_-* &quot;-&quot;??_-;_-@_-"/>
    <numFmt numFmtId="174" formatCode="#,##0.0000##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1" fillId="0" borderId="0"/>
    <xf numFmtId="0" fontId="11" fillId="0" borderId="0"/>
    <xf numFmtId="0" fontId="6" fillId="0" borderId="0"/>
    <xf numFmtId="43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64">
    <xf numFmtId="0" fontId="0" fillId="0" borderId="0" xfId="0"/>
    <xf numFmtId="0" fontId="7" fillId="0" borderId="0" xfId="0" applyFont="1"/>
    <xf numFmtId="0" fontId="9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9" fillId="3" borderId="2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9" fillId="4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9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9" fillId="4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vertical="top" wrapText="1"/>
    </xf>
    <xf numFmtId="10" fontId="9" fillId="2" borderId="1" xfId="0" applyNumberFormat="1" applyFont="1" applyFill="1" applyBorder="1" applyAlignment="1">
      <alignment vertical="top" wrapText="1"/>
    </xf>
    <xf numFmtId="49" fontId="7" fillId="0" borderId="0" xfId="0" applyNumberFormat="1" applyFont="1"/>
    <xf numFmtId="0" fontId="8" fillId="0" borderId="0" xfId="3" applyFont="1" applyAlignment="1">
      <alignment horizontal="left" vertical="top"/>
    </xf>
    <xf numFmtId="0" fontId="8" fillId="0" borderId="0" xfId="3" applyFont="1" applyAlignment="1">
      <alignment horizontal="justify" vertical="top"/>
    </xf>
    <xf numFmtId="168" fontId="8" fillId="0" borderId="0" xfId="3" applyNumberFormat="1" applyFont="1" applyAlignment="1">
      <alignment horizontal="right" vertical="top"/>
    </xf>
    <xf numFmtId="0" fontId="7" fillId="0" borderId="14" xfId="0" applyFont="1" applyBorder="1"/>
    <xf numFmtId="0" fontId="7" fillId="0" borderId="13" xfId="0" applyFont="1" applyBorder="1"/>
    <xf numFmtId="0" fontId="7" fillId="0" borderId="7" xfId="0" applyFont="1" applyBorder="1"/>
    <xf numFmtId="0" fontId="7" fillId="0" borderId="11" xfId="0" applyFont="1" applyBorder="1"/>
    <xf numFmtId="169" fontId="7" fillId="0" borderId="0" xfId="0" applyNumberFormat="1" applyFont="1"/>
    <xf numFmtId="169" fontId="8" fillId="0" borderId="0" xfId="0" applyNumberFormat="1" applyFont="1" applyAlignment="1">
      <alignment horizontal="right"/>
    </xf>
    <xf numFmtId="169" fontId="7" fillId="0" borderId="0" xfId="3" applyNumberFormat="1" applyFont="1" applyAlignment="1">
      <alignment horizontal="right" vertical="top"/>
    </xf>
    <xf numFmtId="169" fontId="12" fillId="0" borderId="0" xfId="2" applyNumberFormat="1" applyFont="1"/>
    <xf numFmtId="0" fontId="8" fillId="0" borderId="0" xfId="3" applyFont="1" applyAlignment="1">
      <alignment vertical="top"/>
    </xf>
    <xf numFmtId="0" fontId="8" fillId="0" borderId="0" xfId="3" applyFont="1" applyAlignment="1">
      <alignment horizontal="center" vertical="top"/>
    </xf>
    <xf numFmtId="165" fontId="7" fillId="0" borderId="0" xfId="3" applyNumberFormat="1" applyFont="1" applyAlignment="1">
      <alignment vertical="top"/>
    </xf>
    <xf numFmtId="0" fontId="7" fillId="0" borderId="0" xfId="3" applyFont="1" applyAlignment="1">
      <alignment horizontal="center" vertical="top"/>
    </xf>
    <xf numFmtId="166" fontId="7" fillId="0" borderId="0" xfId="3" applyNumberFormat="1" applyFont="1" applyAlignment="1">
      <alignment horizontal="right" vertical="top"/>
    </xf>
    <xf numFmtId="168" fontId="7" fillId="0" borderId="0" xfId="3" applyNumberFormat="1" applyFont="1" applyAlignment="1">
      <alignment horizontal="right" vertical="top"/>
    </xf>
    <xf numFmtId="168" fontId="8" fillId="0" borderId="13" xfId="3" applyNumberFormat="1" applyFont="1" applyBorder="1" applyAlignment="1">
      <alignment horizontal="right" vertical="top"/>
    </xf>
    <xf numFmtId="0" fontId="12" fillId="0" borderId="0" xfId="2" applyFont="1"/>
    <xf numFmtId="168" fontId="8" fillId="0" borderId="5" xfId="3" applyNumberFormat="1" applyFont="1" applyBorder="1" applyAlignment="1">
      <alignment horizontal="right" vertical="top"/>
    </xf>
    <xf numFmtId="49" fontId="8" fillId="0" borderId="0" xfId="3" applyNumberFormat="1" applyFont="1" applyAlignment="1">
      <alignment horizontal="left" vertical="top"/>
    </xf>
    <xf numFmtId="0" fontId="5" fillId="2" borderId="7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169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171" fontId="7" fillId="0" borderId="0" xfId="3" applyNumberFormat="1" applyFont="1" applyAlignment="1">
      <alignment horizontal="right" vertical="top"/>
    </xf>
    <xf numFmtId="0" fontId="8" fillId="0" borderId="15" xfId="0" applyFont="1" applyBorder="1"/>
    <xf numFmtId="0" fontId="13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7" fillId="0" borderId="15" xfId="0" applyFont="1" applyBorder="1"/>
    <xf numFmtId="0" fontId="0" fillId="0" borderId="15" xfId="0" applyBorder="1"/>
    <xf numFmtId="0" fontId="8" fillId="0" borderId="0" xfId="0" applyFont="1"/>
    <xf numFmtId="0" fontId="13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16" xfId="0" applyFont="1" applyBorder="1"/>
    <xf numFmtId="0" fontId="0" fillId="0" borderId="16" xfId="0" applyBorder="1"/>
    <xf numFmtId="169" fontId="8" fillId="0" borderId="0" xfId="0" applyNumberFormat="1" applyFont="1" applyAlignment="1">
      <alignment horizontal="left" vertical="top"/>
    </xf>
    <xf numFmtId="172" fontId="7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vertical="top"/>
    </xf>
    <xf numFmtId="0" fontId="15" fillId="2" borderId="1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15" fillId="2" borderId="4" xfId="2" applyFont="1" applyFill="1" applyBorder="1" applyAlignment="1">
      <alignment vertical="top"/>
    </xf>
    <xf numFmtId="0" fontId="6" fillId="2" borderId="1" xfId="2" applyFont="1" applyFill="1" applyBorder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7" fillId="5" borderId="1" xfId="0" applyFont="1" applyFill="1" applyBorder="1"/>
    <xf numFmtId="0" fontId="7" fillId="6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49" fontId="7" fillId="5" borderId="1" xfId="0" applyNumberFormat="1" applyFont="1" applyFill="1" applyBorder="1"/>
    <xf numFmtId="0" fontId="7" fillId="5" borderId="4" xfId="0" applyFont="1" applyFill="1" applyBorder="1"/>
    <xf numFmtId="0" fontId="7" fillId="0" borderId="10" xfId="0" applyFont="1" applyBorder="1"/>
    <xf numFmtId="49" fontId="7" fillId="0" borderId="9" xfId="0" applyNumberFormat="1" applyFont="1" applyBorder="1"/>
    <xf numFmtId="0" fontId="7" fillId="0" borderId="14" xfId="0" applyFont="1" applyBorder="1" applyAlignment="1">
      <alignment horizontal="left" vertical="top"/>
    </xf>
    <xf numFmtId="49" fontId="7" fillId="0" borderId="12" xfId="0" applyNumberFormat="1" applyFont="1" applyBorder="1"/>
    <xf numFmtId="0" fontId="7" fillId="0" borderId="17" xfId="0" applyFont="1" applyBorder="1"/>
    <xf numFmtId="166" fontId="7" fillId="0" borderId="0" xfId="0" applyNumberFormat="1" applyFont="1"/>
    <xf numFmtId="0" fontId="0" fillId="0" borderId="0" xfId="0" applyAlignment="1">
      <alignment horizontal="center"/>
    </xf>
    <xf numFmtId="0" fontId="7" fillId="0" borderId="0" xfId="0" applyFont="1" applyAlignment="1">
      <alignment vertical="top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69" fontId="8" fillId="0" borderId="19" xfId="0" applyNumberFormat="1" applyFont="1" applyBorder="1" applyAlignment="1">
      <alignment horizontal="center" vertical="center" wrapText="1"/>
    </xf>
    <xf numFmtId="0" fontId="7" fillId="0" borderId="0" xfId="5" applyFont="1" applyAlignment="1">
      <alignment vertical="top"/>
    </xf>
    <xf numFmtId="173" fontId="7" fillId="0" borderId="0" xfId="6" applyNumberFormat="1" applyFont="1" applyBorder="1" applyAlignment="1">
      <alignment vertical="top"/>
    </xf>
    <xf numFmtId="0" fontId="12" fillId="0" borderId="0" xfId="7" applyFont="1" applyAlignment="1">
      <alignment horizontal="center"/>
    </xf>
    <xf numFmtId="169" fontId="12" fillId="0" borderId="0" xfId="7" applyNumberFormat="1" applyFont="1"/>
    <xf numFmtId="0" fontId="12" fillId="0" borderId="0" xfId="7" applyFont="1"/>
    <xf numFmtId="0" fontId="8" fillId="0" borderId="0" xfId="5" applyFont="1" applyAlignment="1">
      <alignment vertical="center"/>
    </xf>
    <xf numFmtId="49" fontId="8" fillId="0" borderId="0" xfId="5" applyNumberFormat="1" applyFont="1" applyAlignment="1">
      <alignment horizontal="left" vertical="top"/>
    </xf>
    <xf numFmtId="0" fontId="8" fillId="0" borderId="0" xfId="5" applyFont="1" applyAlignment="1">
      <alignment horizontal="center" vertical="top"/>
    </xf>
    <xf numFmtId="169" fontId="8" fillId="0" borderId="0" xfId="5" applyNumberFormat="1" applyFont="1" applyAlignment="1">
      <alignment horizontal="left" vertical="top"/>
    </xf>
    <xf numFmtId="0" fontId="8" fillId="0" borderId="0" xfId="5" applyFont="1" applyAlignment="1">
      <alignment horizontal="left" vertical="top"/>
    </xf>
    <xf numFmtId="49" fontId="7" fillId="0" borderId="0" xfId="5" applyNumberFormat="1" applyFont="1" applyAlignment="1">
      <alignment vertical="top"/>
    </xf>
    <xf numFmtId="0" fontId="7" fillId="0" borderId="0" xfId="5" applyFont="1" applyAlignment="1">
      <alignment horizontal="center" vertical="top"/>
    </xf>
    <xf numFmtId="166" fontId="7" fillId="0" borderId="0" xfId="5" applyNumberFormat="1" applyFont="1" applyAlignment="1">
      <alignment horizontal="right" vertical="top"/>
    </xf>
    <xf numFmtId="166" fontId="7" fillId="0" borderId="0" xfId="5" applyNumberFormat="1" applyFont="1" applyAlignment="1">
      <alignment horizontal="center" vertical="top"/>
    </xf>
    <xf numFmtId="169" fontId="7" fillId="0" borderId="0" xfId="5" applyNumberFormat="1" applyFont="1" applyAlignment="1">
      <alignment horizontal="right" vertical="top"/>
    </xf>
    <xf numFmtId="168" fontId="7" fillId="0" borderId="0" xfId="5" applyNumberFormat="1" applyFont="1" applyAlignment="1">
      <alignment horizontal="right" vertical="top"/>
    </xf>
    <xf numFmtId="10" fontId="7" fillId="0" borderId="0" xfId="5" applyNumberFormat="1" applyFont="1" applyAlignment="1">
      <alignment horizontal="right" vertical="top"/>
    </xf>
    <xf numFmtId="0" fontId="8" fillId="0" borderId="0" xfId="5" applyFont="1" applyAlignment="1">
      <alignment vertical="top"/>
    </xf>
    <xf numFmtId="168" fontId="8" fillId="0" borderId="13" xfId="5" applyNumberFormat="1" applyFont="1" applyBorder="1" applyAlignment="1">
      <alignment horizontal="right" vertical="top"/>
    </xf>
    <xf numFmtId="10" fontId="8" fillId="0" borderId="13" xfId="5" applyNumberFormat="1" applyFont="1" applyBorder="1" applyAlignment="1">
      <alignment horizontal="right" vertical="top"/>
    </xf>
    <xf numFmtId="168" fontId="8" fillId="0" borderId="5" xfId="5" applyNumberFormat="1" applyFont="1" applyBorder="1" applyAlignment="1">
      <alignment horizontal="right" vertical="top"/>
    </xf>
    <xf numFmtId="10" fontId="8" fillId="0" borderId="5" xfId="5" applyNumberFormat="1" applyFont="1" applyBorder="1" applyAlignment="1">
      <alignment horizontal="right" vertical="top"/>
    </xf>
    <xf numFmtId="165" fontId="7" fillId="0" borderId="0" xfId="5" applyNumberFormat="1" applyFont="1" applyAlignment="1">
      <alignment vertical="top"/>
    </xf>
    <xf numFmtId="0" fontId="8" fillId="0" borderId="0" xfId="5" applyFont="1" applyAlignment="1">
      <alignment horizontal="justify" vertical="top"/>
    </xf>
    <xf numFmtId="168" fontId="8" fillId="0" borderId="0" xfId="5" applyNumberFormat="1" applyFont="1" applyAlignment="1">
      <alignment horizontal="right" vertical="top"/>
    </xf>
    <xf numFmtId="10" fontId="8" fillId="0" borderId="0" xfId="5" applyNumberFormat="1" applyFont="1" applyAlignment="1">
      <alignment horizontal="right" vertical="top"/>
    </xf>
    <xf numFmtId="0" fontId="8" fillId="0" borderId="16" xfId="0" applyFont="1" applyBorder="1" applyAlignment="1">
      <alignment vertical="top" wrapText="1"/>
    </xf>
    <xf numFmtId="49" fontId="8" fillId="0" borderId="8" xfId="5" applyNumberFormat="1" applyFont="1" applyBorder="1" applyAlignment="1">
      <alignment horizontal="left" vertical="top"/>
    </xf>
    <xf numFmtId="49" fontId="7" fillId="0" borderId="2" xfId="5" applyNumberFormat="1" applyFont="1" applyBorder="1" applyAlignment="1">
      <alignment vertical="top"/>
    </xf>
    <xf numFmtId="0" fontId="7" fillId="0" borderId="13" xfId="5" applyFont="1" applyBorder="1" applyAlignment="1">
      <alignment horizontal="justify" vertical="top"/>
    </xf>
    <xf numFmtId="0" fontId="7" fillId="0" borderId="13" xfId="5" applyFont="1" applyBorder="1" applyAlignment="1">
      <alignment horizontal="center" vertical="top"/>
    </xf>
    <xf numFmtId="167" fontId="7" fillId="0" borderId="13" xfId="5" applyNumberFormat="1" applyFont="1" applyBorder="1" applyAlignment="1">
      <alignment horizontal="left" vertical="top"/>
    </xf>
    <xf numFmtId="166" fontId="7" fillId="0" borderId="13" xfId="5" applyNumberFormat="1" applyFont="1" applyBorder="1" applyAlignment="1">
      <alignment horizontal="right" vertical="top"/>
    </xf>
    <xf numFmtId="10" fontId="7" fillId="0" borderId="8" xfId="5" applyNumberFormat="1" applyFont="1" applyBorder="1" applyAlignment="1">
      <alignment horizontal="right" vertical="top"/>
    </xf>
    <xf numFmtId="10" fontId="7" fillId="0" borderId="3" xfId="5" applyNumberFormat="1" applyFont="1" applyBorder="1" applyAlignment="1">
      <alignment horizontal="right" vertical="top"/>
    </xf>
    <xf numFmtId="170" fontId="7" fillId="0" borderId="10" xfId="5" applyNumberFormat="1" applyFont="1" applyBorder="1" applyAlignment="1">
      <alignment horizontal="right" vertical="top"/>
    </xf>
    <xf numFmtId="49" fontId="7" fillId="0" borderId="9" xfId="5" applyNumberFormat="1" applyFont="1" applyBorder="1" applyAlignment="1">
      <alignment vertical="top"/>
    </xf>
    <xf numFmtId="0" fontId="7" fillId="0" borderId="0" xfId="5" applyFont="1" applyAlignment="1">
      <alignment horizontal="justify" vertical="top"/>
    </xf>
    <xf numFmtId="43" fontId="7" fillId="0" borderId="14" xfId="6" applyFont="1" applyBorder="1"/>
    <xf numFmtId="166" fontId="8" fillId="0" borderId="14" xfId="5" applyNumberFormat="1" applyFont="1" applyBorder="1" applyAlignment="1">
      <alignment horizontal="right" vertical="top"/>
    </xf>
    <xf numFmtId="171" fontId="7" fillId="0" borderId="0" xfId="5" applyNumberFormat="1" applyFont="1" applyAlignment="1">
      <alignment horizontal="right" vertical="top"/>
    </xf>
    <xf numFmtId="172" fontId="9" fillId="2" borderId="1" xfId="0" applyNumberFormat="1" applyFont="1" applyFill="1" applyBorder="1" applyAlignment="1">
      <alignment vertical="top" wrapText="1"/>
    </xf>
    <xf numFmtId="172" fontId="9" fillId="2" borderId="8" xfId="0" applyNumberFormat="1" applyFont="1" applyFill="1" applyBorder="1" applyAlignment="1">
      <alignment vertical="top" wrapText="1"/>
    </xf>
    <xf numFmtId="172" fontId="7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174" fontId="8" fillId="0" borderId="0" xfId="3" applyNumberFormat="1" applyFont="1" applyAlignment="1">
      <alignment horizontal="left" vertical="top"/>
    </xf>
    <xf numFmtId="174" fontId="8" fillId="0" borderId="0" xfId="5" applyNumberFormat="1" applyFont="1" applyAlignment="1">
      <alignment horizontal="left" vertical="top"/>
    </xf>
    <xf numFmtId="0" fontId="7" fillId="0" borderId="9" xfId="5" applyFont="1" applyBorder="1" applyAlignment="1">
      <alignment horizontal="right" vertical="top"/>
    </xf>
    <xf numFmtId="169" fontId="12" fillId="0" borderId="0" xfId="8" applyNumberFormat="1" applyFont="1"/>
    <xf numFmtId="0" fontId="12" fillId="0" borderId="0" xfId="8" applyFont="1" applyAlignment="1">
      <alignment horizontal="center"/>
    </xf>
    <xf numFmtId="0" fontId="12" fillId="0" borderId="0" xfId="8" applyFont="1"/>
    <xf numFmtId="0" fontId="7" fillId="0" borderId="0" xfId="3" applyFont="1" applyAlignment="1">
      <alignment horizontal="justify" vertical="top" wrapText="1"/>
    </xf>
    <xf numFmtId="0" fontId="7" fillId="0" borderId="0" xfId="5" applyFont="1" applyAlignment="1">
      <alignment horizontal="justify" vertical="top" wrapText="1"/>
    </xf>
    <xf numFmtId="0" fontId="8" fillId="0" borderId="20" xfId="0" applyFont="1" applyBorder="1" applyAlignment="1">
      <alignment horizontal="center" vertical="center" wrapText="1"/>
    </xf>
    <xf numFmtId="49" fontId="7" fillId="0" borderId="14" xfId="0" applyNumberFormat="1" applyFont="1" applyBorder="1"/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11" xfId="3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7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7" fillId="0" borderId="0" xfId="5" applyFont="1" applyAlignment="1">
      <alignment horizontal="justify" vertical="top" wrapText="1"/>
    </xf>
    <xf numFmtId="0" fontId="13" fillId="0" borderId="1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10">
    <cellStyle name="Hipervínculo" xfId="1" builtinId="8"/>
    <cellStyle name="Millares 2" xfId="3" xr:uid="{00000000-0005-0000-0000-000001000000}"/>
    <cellStyle name="Millares 2 2" xfId="5" xr:uid="{00000000-0005-0000-0000-000002000000}"/>
    <cellStyle name="Millares 3" xfId="6" xr:uid="{00000000-0005-0000-0000-000003000000}"/>
    <cellStyle name="Normal" xfId="0" builtinId="0"/>
    <cellStyle name="Normal 2" xfId="2" xr:uid="{00000000-0005-0000-0000-000005000000}"/>
    <cellStyle name="Normal 2 2" xfId="4" xr:uid="{00000000-0005-0000-0000-000006000000}"/>
    <cellStyle name="Normal 2 3" xfId="7" xr:uid="{00000000-0005-0000-0000-000007000000}"/>
    <cellStyle name="Normal 2 4" xfId="8" xr:uid="{00000000-0005-0000-0000-000008000000}"/>
    <cellStyle name="Normal 2 5" xfId="9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57151</xdr:rowOff>
    </xdr:from>
    <xdr:to>
      <xdr:col>6</xdr:col>
      <xdr:colOff>819150</xdr:colOff>
      <xdr:row>4</xdr:row>
      <xdr:rowOff>104775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91150" y="57151"/>
          <a:ext cx="1543050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57151</xdr:rowOff>
    </xdr:from>
    <xdr:to>
      <xdr:col>6</xdr:col>
      <xdr:colOff>819150</xdr:colOff>
      <xdr:row>4</xdr:row>
      <xdr:rowOff>104775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91075" y="57151"/>
          <a:ext cx="1495425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190501</xdr:colOff>
      <xdr:row>0</xdr:row>
      <xdr:rowOff>38102</xdr:rowOff>
    </xdr:from>
    <xdr:to>
      <xdr:col>10</xdr:col>
      <xdr:colOff>504826</xdr:colOff>
      <xdr:row>3</xdr:row>
      <xdr:rowOff>76201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43576" y="38102"/>
          <a:ext cx="1457325" cy="533399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</xdr:colOff>
      <xdr:row>0</xdr:row>
      <xdr:rowOff>66676</xdr:rowOff>
    </xdr:from>
    <xdr:to>
      <xdr:col>1</xdr:col>
      <xdr:colOff>0</xdr:colOff>
      <xdr:row>3</xdr:row>
      <xdr:rowOff>19052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66676"/>
          <a:ext cx="800100" cy="44767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9" t="s">
        <v>183</v>
      </c>
      <c r="C1" s="70" t="s">
        <v>229</v>
      </c>
    </row>
    <row r="2" spans="1:3" ht="12.75" customHeight="1" x14ac:dyDescent="0.2">
      <c r="A2" s="2" t="s">
        <v>0</v>
      </c>
      <c r="B2" s="2"/>
      <c r="C2" s="3"/>
    </row>
    <row r="3" spans="1:3" ht="12.75" customHeight="1" x14ac:dyDescent="0.2">
      <c r="A3" s="4"/>
      <c r="B3" s="4"/>
      <c r="C3" s="4"/>
    </row>
    <row r="4" spans="1:3" ht="12.75" customHeight="1" x14ac:dyDescent="0.2">
      <c r="A4" s="6" t="s">
        <v>31</v>
      </c>
      <c r="B4" s="7" t="s">
        <v>1</v>
      </c>
      <c r="C4" s="8" t="s">
        <v>32</v>
      </c>
    </row>
    <row r="5" spans="1:3" ht="12.75" customHeight="1" x14ac:dyDescent="0.2">
      <c r="A5" s="9" t="s">
        <v>2</v>
      </c>
      <c r="B5" s="10"/>
      <c r="C5" s="11"/>
    </row>
    <row r="6" spans="1:3" ht="12.75" customHeight="1" x14ac:dyDescent="0.2">
      <c r="A6" s="12" t="s">
        <v>33</v>
      </c>
      <c r="B6" s="13" t="s">
        <v>3</v>
      </c>
      <c r="C6" s="52" t="s">
        <v>231</v>
      </c>
    </row>
    <row r="7" spans="1:3" ht="12.75" customHeight="1" x14ac:dyDescent="0.2">
      <c r="A7" s="14" t="s">
        <v>34</v>
      </c>
      <c r="B7" s="5" t="s">
        <v>4</v>
      </c>
      <c r="C7" s="15" t="s">
        <v>232</v>
      </c>
    </row>
    <row r="8" spans="1:3" ht="12.75" customHeight="1" x14ac:dyDescent="0.2">
      <c r="A8" s="14" t="s">
        <v>35</v>
      </c>
      <c r="B8" s="5" t="s">
        <v>5</v>
      </c>
      <c r="C8" s="15" t="s">
        <v>233</v>
      </c>
    </row>
    <row r="9" spans="1:3" ht="12.75" customHeight="1" x14ac:dyDescent="0.2">
      <c r="A9" s="14" t="s">
        <v>36</v>
      </c>
      <c r="B9" s="5" t="s">
        <v>6</v>
      </c>
      <c r="C9" s="15" t="s">
        <v>37</v>
      </c>
    </row>
    <row r="10" spans="1:3" ht="12.75" customHeight="1" x14ac:dyDescent="0.2">
      <c r="A10" s="5" t="s">
        <v>38</v>
      </c>
      <c r="B10" s="14" t="s">
        <v>39</v>
      </c>
      <c r="C10" s="15" t="s">
        <v>234</v>
      </c>
    </row>
    <row r="11" spans="1:3" ht="12.75" customHeight="1" x14ac:dyDescent="0.2">
      <c r="A11" s="5" t="s">
        <v>41</v>
      </c>
      <c r="B11" s="5" t="s">
        <v>7</v>
      </c>
      <c r="C11" s="15" t="s">
        <v>235</v>
      </c>
    </row>
    <row r="12" spans="1:3" ht="12.75" customHeight="1" x14ac:dyDescent="0.2">
      <c r="A12" s="5" t="s">
        <v>42</v>
      </c>
      <c r="B12" s="5" t="s">
        <v>8</v>
      </c>
      <c r="C12" s="15" t="s">
        <v>236</v>
      </c>
    </row>
    <row r="13" spans="1:3" ht="12.75" customHeight="1" x14ac:dyDescent="0.2">
      <c r="A13" s="5" t="s">
        <v>43</v>
      </c>
      <c r="B13" s="5" t="s">
        <v>9</v>
      </c>
      <c r="C13" s="16" t="s">
        <v>237</v>
      </c>
    </row>
    <row r="14" spans="1:3" ht="12.75" customHeight="1" x14ac:dyDescent="0.2">
      <c r="A14" s="14" t="s">
        <v>44</v>
      </c>
      <c r="B14" s="5" t="s">
        <v>10</v>
      </c>
      <c r="C14" s="17">
        <v>1234567</v>
      </c>
    </row>
    <row r="15" spans="1:3" ht="12.75" customHeight="1" x14ac:dyDescent="0.2">
      <c r="A15" s="14" t="s">
        <v>45</v>
      </c>
      <c r="B15" s="5" t="s">
        <v>11</v>
      </c>
      <c r="C15" s="17">
        <v>12345678</v>
      </c>
    </row>
    <row r="16" spans="1:3" ht="12.75" customHeight="1" x14ac:dyDescent="0.2">
      <c r="A16" s="14" t="s">
        <v>46</v>
      </c>
      <c r="B16" s="5" t="s">
        <v>12</v>
      </c>
      <c r="C16" s="17">
        <v>123456789</v>
      </c>
    </row>
    <row r="17" spans="1:3" ht="12.75" customHeight="1" x14ac:dyDescent="0.2">
      <c r="A17" s="14" t="s">
        <v>47</v>
      </c>
      <c r="B17" s="5" t="s">
        <v>13</v>
      </c>
      <c r="C17" s="15" t="s">
        <v>238</v>
      </c>
    </row>
    <row r="18" spans="1:3" ht="12.75" customHeight="1" x14ac:dyDescent="0.2">
      <c r="A18" s="14" t="s">
        <v>48</v>
      </c>
      <c r="B18" s="5" t="s">
        <v>14</v>
      </c>
      <c r="C18" s="15" t="s">
        <v>80</v>
      </c>
    </row>
    <row r="19" spans="1:3" ht="12.75" customHeight="1" x14ac:dyDescent="0.2">
      <c r="A19" s="9" t="s">
        <v>49</v>
      </c>
      <c r="B19" s="18"/>
      <c r="C19" s="11"/>
    </row>
    <row r="20" spans="1:3" x14ac:dyDescent="0.2">
      <c r="A20" s="14" t="s">
        <v>50</v>
      </c>
      <c r="B20" s="14" t="s">
        <v>51</v>
      </c>
      <c r="C20" s="19" t="s">
        <v>187</v>
      </c>
    </row>
    <row r="21" spans="1:3" ht="12.75" customHeight="1" x14ac:dyDescent="0.2">
      <c r="A21" s="5" t="s">
        <v>52</v>
      </c>
      <c r="B21" s="5" t="s">
        <v>53</v>
      </c>
      <c r="C21" s="15" t="s">
        <v>54</v>
      </c>
    </row>
    <row r="22" spans="1:3" ht="12.75" customHeight="1" x14ac:dyDescent="0.2">
      <c r="A22" s="5" t="s">
        <v>55</v>
      </c>
      <c r="B22" s="5" t="s">
        <v>56</v>
      </c>
      <c r="C22" s="15" t="s">
        <v>57</v>
      </c>
    </row>
    <row r="23" spans="1:3" ht="12.75" customHeight="1" x14ac:dyDescent="0.2">
      <c r="A23" s="5" t="s">
        <v>92</v>
      </c>
      <c r="B23" s="5" t="s">
        <v>112</v>
      </c>
      <c r="C23" s="15" t="s">
        <v>112</v>
      </c>
    </row>
    <row r="24" spans="1:3" ht="12.75" customHeight="1" x14ac:dyDescent="0.2">
      <c r="A24" s="5" t="s">
        <v>94</v>
      </c>
      <c r="B24" s="5" t="s">
        <v>106</v>
      </c>
      <c r="C24" s="15" t="s">
        <v>106</v>
      </c>
    </row>
    <row r="25" spans="1:3" ht="12.75" customHeight="1" x14ac:dyDescent="0.2">
      <c r="A25" s="5" t="s">
        <v>93</v>
      </c>
      <c r="B25" s="5" t="s">
        <v>107</v>
      </c>
      <c r="C25" s="15" t="s">
        <v>107</v>
      </c>
    </row>
    <row r="26" spans="1:3" ht="12.75" customHeight="1" x14ac:dyDescent="0.2">
      <c r="A26" s="5" t="s">
        <v>95</v>
      </c>
      <c r="B26" s="5" t="s">
        <v>108</v>
      </c>
      <c r="C26" s="15" t="s">
        <v>108</v>
      </c>
    </row>
    <row r="27" spans="1:3" ht="12.75" customHeight="1" x14ac:dyDescent="0.2">
      <c r="A27" s="5" t="s">
        <v>96</v>
      </c>
      <c r="B27" s="5" t="s">
        <v>109</v>
      </c>
      <c r="C27" s="15" t="s">
        <v>109</v>
      </c>
    </row>
    <row r="28" spans="1:3" ht="12.75" customHeight="1" x14ac:dyDescent="0.2">
      <c r="A28" s="5" t="s">
        <v>97</v>
      </c>
      <c r="B28" s="5" t="s">
        <v>110</v>
      </c>
      <c r="C28" s="15" t="s">
        <v>110</v>
      </c>
    </row>
    <row r="29" spans="1:3" ht="12.75" customHeight="1" x14ac:dyDescent="0.2">
      <c r="A29" s="5" t="s">
        <v>113</v>
      </c>
      <c r="B29" s="5" t="s">
        <v>111</v>
      </c>
      <c r="C29" s="15" t="s">
        <v>111</v>
      </c>
    </row>
    <row r="30" spans="1:3" ht="12.75" customHeight="1" x14ac:dyDescent="0.2">
      <c r="A30" s="74" t="s">
        <v>197</v>
      </c>
      <c r="B30" s="75" t="s">
        <v>198</v>
      </c>
      <c r="C30" s="76" t="s">
        <v>198</v>
      </c>
    </row>
    <row r="31" spans="1:3" ht="12.75" customHeight="1" x14ac:dyDescent="0.2">
      <c r="A31" s="77" t="s">
        <v>199</v>
      </c>
      <c r="B31" s="75" t="s">
        <v>200</v>
      </c>
      <c r="C31" s="76" t="s">
        <v>200</v>
      </c>
    </row>
    <row r="32" spans="1:3" ht="12.75" customHeight="1" x14ac:dyDescent="0.2">
      <c r="A32" s="74" t="s">
        <v>201</v>
      </c>
      <c r="B32" s="75" t="s">
        <v>202</v>
      </c>
      <c r="C32" s="76" t="s">
        <v>202</v>
      </c>
    </row>
    <row r="33" spans="1:3" ht="12.75" customHeight="1" x14ac:dyDescent="0.2">
      <c r="A33" s="9" t="s">
        <v>15</v>
      </c>
      <c r="B33" s="18"/>
      <c r="C33" s="11"/>
    </row>
    <row r="34" spans="1:3" ht="12.75" customHeight="1" x14ac:dyDescent="0.2">
      <c r="A34" s="14" t="s">
        <v>58</v>
      </c>
      <c r="B34" s="5" t="s">
        <v>16</v>
      </c>
      <c r="C34" s="138">
        <v>40017</v>
      </c>
    </row>
    <row r="35" spans="1:3" ht="12.75" customHeight="1" x14ac:dyDescent="0.2">
      <c r="A35" s="14" t="s">
        <v>59</v>
      </c>
      <c r="B35" s="5" t="s">
        <v>17</v>
      </c>
      <c r="C35" s="17" t="s">
        <v>60</v>
      </c>
    </row>
    <row r="36" spans="1:3" x14ac:dyDescent="0.2">
      <c r="A36" s="14" t="s">
        <v>121</v>
      </c>
      <c r="B36" s="14" t="s">
        <v>61</v>
      </c>
      <c r="C36" s="15" t="s">
        <v>62</v>
      </c>
    </row>
    <row r="37" spans="1:3" ht="12.75" customHeight="1" x14ac:dyDescent="0.2">
      <c r="A37" s="9" t="s">
        <v>18</v>
      </c>
      <c r="B37" s="18"/>
      <c r="C37" s="20"/>
    </row>
    <row r="38" spans="1:3" ht="12.75" customHeight="1" x14ac:dyDescent="0.2">
      <c r="A38" s="71" t="s">
        <v>184</v>
      </c>
      <c r="B38" s="72" t="s">
        <v>185</v>
      </c>
      <c r="C38" s="73" t="s">
        <v>186</v>
      </c>
    </row>
    <row r="39" spans="1:3" ht="12.75" customHeight="1" x14ac:dyDescent="0.2">
      <c r="A39" s="14" t="s">
        <v>63</v>
      </c>
      <c r="B39" s="5" t="s">
        <v>19</v>
      </c>
      <c r="C39" s="21" t="s">
        <v>136</v>
      </c>
    </row>
    <row r="40" spans="1:3" ht="12.75" customHeight="1" x14ac:dyDescent="0.2">
      <c r="A40" s="14" t="s">
        <v>98</v>
      </c>
      <c r="B40" s="5" t="s">
        <v>20</v>
      </c>
      <c r="C40" s="15" t="s">
        <v>64</v>
      </c>
    </row>
    <row r="41" spans="1:3" ht="12.75" customHeight="1" x14ac:dyDescent="0.2">
      <c r="A41" s="14" t="s">
        <v>99</v>
      </c>
      <c r="B41" s="5" t="s">
        <v>104</v>
      </c>
      <c r="C41" s="15" t="s">
        <v>104</v>
      </c>
    </row>
    <row r="42" spans="1:3" ht="12.75" customHeight="1" x14ac:dyDescent="0.2">
      <c r="A42" s="14" t="s">
        <v>65</v>
      </c>
      <c r="B42" s="5" t="s">
        <v>21</v>
      </c>
      <c r="C42" s="15" t="s">
        <v>37</v>
      </c>
    </row>
    <row r="43" spans="1:3" ht="12.75" customHeight="1" x14ac:dyDescent="0.2">
      <c r="A43" s="14" t="s">
        <v>66</v>
      </c>
      <c r="B43" s="14" t="s">
        <v>67</v>
      </c>
      <c r="C43" s="15" t="s">
        <v>40</v>
      </c>
    </row>
    <row r="44" spans="1:3" ht="12.75" customHeight="1" x14ac:dyDescent="0.2">
      <c r="A44" s="14" t="s">
        <v>100</v>
      </c>
      <c r="B44" s="14" t="s">
        <v>105</v>
      </c>
      <c r="C44" s="15" t="s">
        <v>105</v>
      </c>
    </row>
    <row r="45" spans="1:3" ht="12.75" customHeight="1" x14ac:dyDescent="0.2">
      <c r="A45" s="14" t="s">
        <v>101</v>
      </c>
      <c r="B45" s="14" t="s">
        <v>114</v>
      </c>
      <c r="C45" s="15" t="s">
        <v>114</v>
      </c>
    </row>
    <row r="46" spans="1:3" ht="12.75" customHeight="1" x14ac:dyDescent="0.2">
      <c r="A46" s="14" t="s">
        <v>102</v>
      </c>
      <c r="B46" s="14" t="s">
        <v>115</v>
      </c>
      <c r="C46" s="15" t="s">
        <v>115</v>
      </c>
    </row>
    <row r="47" spans="1:3" ht="12.75" customHeight="1" x14ac:dyDescent="0.2">
      <c r="A47" s="14" t="s">
        <v>103</v>
      </c>
      <c r="B47" s="14" t="s">
        <v>116</v>
      </c>
      <c r="C47" s="15" t="s">
        <v>116</v>
      </c>
    </row>
    <row r="48" spans="1:3" ht="12.75" customHeight="1" x14ac:dyDescent="0.2">
      <c r="A48" s="14" t="s">
        <v>127</v>
      </c>
      <c r="B48" s="14" t="s">
        <v>128</v>
      </c>
      <c r="C48" s="15" t="s">
        <v>129</v>
      </c>
    </row>
    <row r="49" spans="1:3" ht="12.75" customHeight="1" x14ac:dyDescent="0.2">
      <c r="A49" s="78" t="s">
        <v>203</v>
      </c>
      <c r="B49" s="78" t="s">
        <v>204</v>
      </c>
      <c r="C49" s="79" t="s">
        <v>205</v>
      </c>
    </row>
    <row r="50" spans="1:3" ht="12.75" customHeight="1" x14ac:dyDescent="0.2">
      <c r="A50" s="78" t="s">
        <v>206</v>
      </c>
      <c r="B50" s="78" t="s">
        <v>207</v>
      </c>
      <c r="C50" s="79" t="s">
        <v>239</v>
      </c>
    </row>
    <row r="51" spans="1:3" ht="12.75" customHeight="1" x14ac:dyDescent="0.2">
      <c r="A51" s="78" t="s">
        <v>208</v>
      </c>
      <c r="B51" s="78" t="s">
        <v>209</v>
      </c>
      <c r="C51" s="79" t="s">
        <v>210</v>
      </c>
    </row>
    <row r="52" spans="1:3" ht="12.75" customHeight="1" x14ac:dyDescent="0.2">
      <c r="A52" s="78" t="s">
        <v>211</v>
      </c>
      <c r="B52" s="78" t="s">
        <v>212</v>
      </c>
      <c r="C52" s="79" t="s">
        <v>236</v>
      </c>
    </row>
    <row r="53" spans="1:3" ht="12.75" customHeight="1" x14ac:dyDescent="0.2">
      <c r="A53" s="78" t="s">
        <v>213</v>
      </c>
      <c r="B53" s="78" t="s">
        <v>214</v>
      </c>
      <c r="C53" s="16" t="s">
        <v>237</v>
      </c>
    </row>
    <row r="54" spans="1:3" ht="12.75" customHeight="1" x14ac:dyDescent="0.2">
      <c r="A54" s="14" t="s">
        <v>68</v>
      </c>
      <c r="B54" s="5" t="s">
        <v>86</v>
      </c>
      <c r="C54" s="138">
        <v>40026</v>
      </c>
    </row>
    <row r="55" spans="1:3" ht="12.75" customHeight="1" x14ac:dyDescent="0.2">
      <c r="A55" s="22" t="s">
        <v>69</v>
      </c>
      <c r="B55" s="23" t="s">
        <v>87</v>
      </c>
      <c r="C55" s="139">
        <v>40178</v>
      </c>
    </row>
    <row r="56" spans="1:3" ht="12.75" customHeight="1" x14ac:dyDescent="0.2">
      <c r="A56" s="14" t="s">
        <v>130</v>
      </c>
      <c r="B56" s="5" t="s">
        <v>131</v>
      </c>
      <c r="C56" s="28">
        <v>100000</v>
      </c>
    </row>
    <row r="57" spans="1:3" ht="12.75" customHeight="1" x14ac:dyDescent="0.2">
      <c r="A57" s="14" t="s">
        <v>134</v>
      </c>
      <c r="B57" s="5" t="s">
        <v>135</v>
      </c>
      <c r="C57" s="28">
        <v>7722</v>
      </c>
    </row>
    <row r="58" spans="1:3" ht="12.75" customHeight="1" x14ac:dyDescent="0.2">
      <c r="A58" s="14" t="s">
        <v>133</v>
      </c>
      <c r="B58" s="5" t="s">
        <v>132</v>
      </c>
      <c r="C58" s="29">
        <v>0.15</v>
      </c>
    </row>
    <row r="59" spans="1:3" ht="12.75" customHeight="1" x14ac:dyDescent="0.2">
      <c r="A59" s="9" t="s">
        <v>22</v>
      </c>
      <c r="B59" s="18"/>
      <c r="C59" s="11"/>
    </row>
    <row r="60" spans="1:3" ht="12.75" customHeight="1" x14ac:dyDescent="0.2">
      <c r="A60" s="5" t="s">
        <v>123</v>
      </c>
      <c r="B60" s="5" t="s">
        <v>124</v>
      </c>
      <c r="C60" s="15">
        <v>153</v>
      </c>
    </row>
    <row r="61" spans="1:3" ht="12.75" customHeight="1" x14ac:dyDescent="0.2">
      <c r="A61" s="5" t="s">
        <v>126</v>
      </c>
      <c r="B61" s="5" t="s">
        <v>125</v>
      </c>
      <c r="C61" s="15">
        <v>133</v>
      </c>
    </row>
    <row r="62" spans="1:3" ht="12.75" customHeight="1" x14ac:dyDescent="0.2">
      <c r="A62" s="14" t="s">
        <v>117</v>
      </c>
      <c r="B62" s="14" t="s">
        <v>70</v>
      </c>
      <c r="C62" s="15">
        <v>2</v>
      </c>
    </row>
    <row r="63" spans="1:3" x14ac:dyDescent="0.2">
      <c r="A63" s="14" t="s">
        <v>118</v>
      </c>
      <c r="B63" s="14" t="s">
        <v>88</v>
      </c>
      <c r="C63" s="15" t="s">
        <v>71</v>
      </c>
    </row>
    <row r="64" spans="1:3" x14ac:dyDescent="0.2">
      <c r="A64" s="14" t="s">
        <v>119</v>
      </c>
      <c r="B64" s="14" t="s">
        <v>90</v>
      </c>
      <c r="C64" s="15" t="s">
        <v>72</v>
      </c>
    </row>
    <row r="65" spans="1:3" x14ac:dyDescent="0.2">
      <c r="A65" s="14" t="s">
        <v>122</v>
      </c>
      <c r="B65" s="14" t="s">
        <v>89</v>
      </c>
      <c r="C65" s="15" t="s">
        <v>73</v>
      </c>
    </row>
    <row r="66" spans="1:3" x14ac:dyDescent="0.2">
      <c r="A66" s="14" t="s">
        <v>120</v>
      </c>
      <c r="B66" s="14" t="s">
        <v>91</v>
      </c>
      <c r="C66" s="15" t="s">
        <v>74</v>
      </c>
    </row>
    <row r="67" spans="1:3" x14ac:dyDescent="0.2">
      <c r="A67" s="24" t="s">
        <v>23</v>
      </c>
      <c r="B67" s="25"/>
      <c r="C67" s="26"/>
    </row>
    <row r="68" spans="1:3" x14ac:dyDescent="0.2">
      <c r="A68" s="14" t="s">
        <v>75</v>
      </c>
      <c r="B68" s="5" t="s">
        <v>24</v>
      </c>
      <c r="C68" s="15" t="s">
        <v>76</v>
      </c>
    </row>
    <row r="69" spans="1:3" x14ac:dyDescent="0.2">
      <c r="A69" s="14" t="s">
        <v>77</v>
      </c>
      <c r="B69" s="5" t="s">
        <v>25</v>
      </c>
      <c r="C69" s="138">
        <v>39995</v>
      </c>
    </row>
    <row r="70" spans="1:3" x14ac:dyDescent="0.2">
      <c r="A70" s="27" t="s">
        <v>78</v>
      </c>
      <c r="B70" s="5" t="s">
        <v>26</v>
      </c>
      <c r="C70" s="21" t="s">
        <v>79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30"/>
    <col min="5" max="7" width="11.42578125" style="1"/>
    <col min="8" max="14" width="13.7109375" style="1" bestFit="1" customWidth="1"/>
    <col min="15" max="16" width="11.42578125" style="1"/>
    <col min="17" max="17" width="11.42578125" style="30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30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30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30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30"/>
    <col min="74" max="81" width="11.42578125" style="1"/>
    <col min="82" max="83" width="12.42578125" style="1" customWidth="1"/>
    <col min="84" max="85" width="11.42578125" style="1"/>
    <col min="86" max="86" width="11.42578125" style="30"/>
    <col min="87" max="94" width="11.42578125" style="1"/>
    <col min="95" max="96" width="12.42578125" style="1" customWidth="1"/>
    <col min="97" max="98" width="11.42578125" style="1"/>
    <col min="99" max="99" width="11.42578125" style="30"/>
    <col min="100" max="107" width="11.42578125" style="1"/>
    <col min="108" max="109" width="12.85546875" style="1" customWidth="1"/>
    <col min="110" max="111" width="11.42578125" style="1"/>
    <col min="112" max="112" width="11.42578125" style="30"/>
    <col min="113" max="120" width="11.42578125" style="1"/>
    <col min="121" max="122" width="12.42578125" style="1" customWidth="1"/>
    <col min="123" max="124" width="11.42578125" style="1"/>
    <col min="125" max="125" width="11.42578125" style="30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80" t="s">
        <v>142</v>
      </c>
      <c r="B1" s="80" t="s">
        <v>143</v>
      </c>
      <c r="D1" s="154" t="s">
        <v>144</v>
      </c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81"/>
      <c r="P1" s="81"/>
      <c r="Q1" s="154" t="s">
        <v>146</v>
      </c>
      <c r="R1" s="153"/>
      <c r="S1" s="153"/>
      <c r="T1" s="153"/>
      <c r="U1" s="153"/>
      <c r="V1" s="153"/>
      <c r="W1" s="153"/>
      <c r="X1" s="82"/>
      <c r="Y1" s="82"/>
      <c r="Z1" s="82"/>
      <c r="AA1" s="82"/>
      <c r="AB1" s="82"/>
      <c r="AC1" s="82"/>
      <c r="AF1" s="154" t="s">
        <v>147</v>
      </c>
      <c r="AG1" s="153"/>
      <c r="AH1" s="153"/>
      <c r="AI1" s="153"/>
      <c r="AJ1" s="153"/>
      <c r="AK1" s="153"/>
      <c r="AL1" s="153"/>
      <c r="AM1" s="153"/>
      <c r="AN1" s="153"/>
      <c r="AO1" s="153"/>
      <c r="AP1" s="82"/>
      <c r="AQ1" s="82"/>
      <c r="AR1" s="82"/>
      <c r="AS1" s="83"/>
      <c r="AT1" s="83"/>
      <c r="AU1" s="153" t="s">
        <v>170</v>
      </c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H1" s="153" t="s">
        <v>169</v>
      </c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U1" s="153" t="s">
        <v>171</v>
      </c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H1" s="153" t="s">
        <v>172</v>
      </c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U1" s="153" t="s">
        <v>173</v>
      </c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H1" s="153" t="s">
        <v>174</v>
      </c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U1" s="153" t="s">
        <v>175</v>
      </c>
      <c r="DV1" s="153"/>
      <c r="DW1" s="153"/>
      <c r="DX1" s="153"/>
      <c r="DY1" s="153"/>
      <c r="DZ1" s="153"/>
      <c r="EA1" s="153"/>
      <c r="EB1" s="153"/>
      <c r="EC1" s="153"/>
      <c r="ED1" s="153"/>
      <c r="EE1" s="153"/>
    </row>
    <row r="2" spans="1:137" x14ac:dyDescent="0.2">
      <c r="A2" s="1" t="s">
        <v>138</v>
      </c>
      <c r="B2" s="124" t="s">
        <v>156</v>
      </c>
      <c r="D2" s="84" t="s">
        <v>27</v>
      </c>
      <c r="E2" s="80" t="s">
        <v>168</v>
      </c>
      <c r="F2" s="80" t="s">
        <v>28</v>
      </c>
      <c r="G2" s="80" t="s">
        <v>29</v>
      </c>
      <c r="H2" s="80" t="s">
        <v>155</v>
      </c>
      <c r="I2" s="80" t="s">
        <v>215</v>
      </c>
      <c r="J2" s="80" t="s">
        <v>193</v>
      </c>
      <c r="K2" s="80" t="s">
        <v>216</v>
      </c>
      <c r="L2" s="80" t="s">
        <v>194</v>
      </c>
      <c r="M2" s="80" t="s">
        <v>195</v>
      </c>
      <c r="N2" s="80" t="s">
        <v>196</v>
      </c>
      <c r="Q2" s="84" t="s">
        <v>27</v>
      </c>
      <c r="R2" s="80" t="s">
        <v>168</v>
      </c>
      <c r="S2" s="80" t="s">
        <v>28</v>
      </c>
      <c r="T2" s="80" t="s">
        <v>29</v>
      </c>
      <c r="U2" s="80" t="s">
        <v>155</v>
      </c>
      <c r="V2" s="80" t="s">
        <v>215</v>
      </c>
      <c r="W2" s="80" t="s">
        <v>193</v>
      </c>
      <c r="X2" s="80" t="s">
        <v>216</v>
      </c>
      <c r="Y2" s="80" t="s">
        <v>194</v>
      </c>
      <c r="Z2" s="80" t="s">
        <v>195</v>
      </c>
      <c r="AA2" s="80" t="s">
        <v>196</v>
      </c>
      <c r="AB2" s="80" t="s">
        <v>223</v>
      </c>
      <c r="AC2" s="80" t="s">
        <v>179</v>
      </c>
      <c r="AF2" s="84" t="s">
        <v>27</v>
      </c>
      <c r="AG2" s="80" t="s">
        <v>168</v>
      </c>
      <c r="AH2" s="80" t="s">
        <v>28</v>
      </c>
      <c r="AI2" s="80" t="s">
        <v>29</v>
      </c>
      <c r="AJ2" s="80" t="s">
        <v>155</v>
      </c>
      <c r="AK2" s="80" t="s">
        <v>215</v>
      </c>
      <c r="AL2" s="80" t="s">
        <v>193</v>
      </c>
      <c r="AM2" s="80" t="s">
        <v>216</v>
      </c>
      <c r="AN2" s="80" t="s">
        <v>194</v>
      </c>
      <c r="AO2" s="85" t="s">
        <v>195</v>
      </c>
      <c r="AP2" s="85" t="s">
        <v>196</v>
      </c>
      <c r="AQ2" s="80" t="s">
        <v>223</v>
      </c>
      <c r="AR2" s="80" t="s">
        <v>179</v>
      </c>
      <c r="AU2" s="84" t="s">
        <v>27</v>
      </c>
      <c r="AV2" s="80" t="s">
        <v>168</v>
      </c>
      <c r="AW2" s="80" t="s">
        <v>28</v>
      </c>
      <c r="AX2" s="80" t="s">
        <v>29</v>
      </c>
      <c r="AY2" s="80" t="s">
        <v>155</v>
      </c>
      <c r="AZ2" s="80" t="s">
        <v>215</v>
      </c>
      <c r="BA2" s="80" t="s">
        <v>193</v>
      </c>
      <c r="BB2" s="80" t="s">
        <v>216</v>
      </c>
      <c r="BC2" s="80" t="s">
        <v>194</v>
      </c>
      <c r="BD2" s="80" t="s">
        <v>195</v>
      </c>
      <c r="BE2" s="80" t="s">
        <v>196</v>
      </c>
      <c r="BH2" s="84" t="s">
        <v>27</v>
      </c>
      <c r="BI2" s="80" t="s">
        <v>168</v>
      </c>
      <c r="BJ2" s="80" t="s">
        <v>28</v>
      </c>
      <c r="BK2" s="80" t="s">
        <v>29</v>
      </c>
      <c r="BL2" s="80" t="s">
        <v>155</v>
      </c>
      <c r="BM2" s="80" t="s">
        <v>215</v>
      </c>
      <c r="BN2" s="80" t="s">
        <v>193</v>
      </c>
      <c r="BO2" s="80" t="s">
        <v>216</v>
      </c>
      <c r="BP2" s="80" t="s">
        <v>194</v>
      </c>
      <c r="BQ2" s="80" t="s">
        <v>195</v>
      </c>
      <c r="BR2" s="80" t="s">
        <v>196</v>
      </c>
      <c r="BU2" s="84" t="s">
        <v>27</v>
      </c>
      <c r="BV2" s="80" t="s">
        <v>168</v>
      </c>
      <c r="BW2" s="80" t="s">
        <v>28</v>
      </c>
      <c r="BX2" s="80" t="s">
        <v>29</v>
      </c>
      <c r="BY2" s="80" t="s">
        <v>155</v>
      </c>
      <c r="BZ2" s="80" t="s">
        <v>215</v>
      </c>
      <c r="CA2" s="80" t="s">
        <v>193</v>
      </c>
      <c r="CB2" s="80" t="s">
        <v>216</v>
      </c>
      <c r="CC2" s="80" t="s">
        <v>194</v>
      </c>
      <c r="CD2" s="80" t="s">
        <v>195</v>
      </c>
      <c r="CE2" s="80" t="s">
        <v>196</v>
      </c>
      <c r="CH2" s="84" t="s">
        <v>27</v>
      </c>
      <c r="CI2" s="80" t="s">
        <v>168</v>
      </c>
      <c r="CJ2" s="80" t="s">
        <v>28</v>
      </c>
      <c r="CK2" s="80" t="s">
        <v>29</v>
      </c>
      <c r="CL2" s="80" t="s">
        <v>155</v>
      </c>
      <c r="CM2" s="80" t="s">
        <v>215</v>
      </c>
      <c r="CN2" s="80" t="s">
        <v>193</v>
      </c>
      <c r="CO2" s="80" t="s">
        <v>216</v>
      </c>
      <c r="CP2" s="80" t="s">
        <v>194</v>
      </c>
      <c r="CQ2" s="80" t="s">
        <v>195</v>
      </c>
      <c r="CR2" s="80" t="s">
        <v>196</v>
      </c>
      <c r="CU2" s="84" t="s">
        <v>27</v>
      </c>
      <c r="CV2" s="80" t="s">
        <v>168</v>
      </c>
      <c r="CW2" s="80" t="s">
        <v>28</v>
      </c>
      <c r="CX2" s="80" t="s">
        <v>29</v>
      </c>
      <c r="CY2" s="80" t="s">
        <v>155</v>
      </c>
      <c r="CZ2" s="80" t="s">
        <v>215</v>
      </c>
      <c r="DA2" s="80" t="s">
        <v>193</v>
      </c>
      <c r="DB2" s="80" t="s">
        <v>216</v>
      </c>
      <c r="DC2" s="80" t="s">
        <v>194</v>
      </c>
      <c r="DD2" s="80" t="s">
        <v>195</v>
      </c>
      <c r="DE2" s="80" t="s">
        <v>196</v>
      </c>
      <c r="DH2" s="84" t="s">
        <v>27</v>
      </c>
      <c r="DI2" s="80" t="s">
        <v>168</v>
      </c>
      <c r="DJ2" s="80" t="s">
        <v>28</v>
      </c>
      <c r="DK2" s="80" t="s">
        <v>29</v>
      </c>
      <c r="DL2" s="80" t="s">
        <v>155</v>
      </c>
      <c r="DM2" s="80" t="s">
        <v>215</v>
      </c>
      <c r="DN2" s="80" t="s">
        <v>193</v>
      </c>
      <c r="DO2" s="80" t="s">
        <v>216</v>
      </c>
      <c r="DP2" s="80" t="s">
        <v>194</v>
      </c>
      <c r="DQ2" s="80" t="s">
        <v>195</v>
      </c>
      <c r="DR2" s="80" t="s">
        <v>196</v>
      </c>
      <c r="DU2" s="84" t="s">
        <v>27</v>
      </c>
      <c r="DV2" s="80" t="s">
        <v>168</v>
      </c>
      <c r="DW2" s="80" t="s">
        <v>28</v>
      </c>
      <c r="DX2" s="80" t="s">
        <v>29</v>
      </c>
      <c r="DY2" s="80" t="s">
        <v>155</v>
      </c>
      <c r="DZ2" s="80" t="s">
        <v>215</v>
      </c>
      <c r="EA2" s="80" t="s">
        <v>193</v>
      </c>
      <c r="EB2" s="80" t="s">
        <v>216</v>
      </c>
      <c r="EC2" s="80" t="s">
        <v>194</v>
      </c>
      <c r="ED2" s="80" t="s">
        <v>195</v>
      </c>
      <c r="EE2" s="80" t="s">
        <v>196</v>
      </c>
    </row>
    <row r="3" spans="1:137" x14ac:dyDescent="0.2">
      <c r="A3" s="1" t="s">
        <v>139</v>
      </c>
      <c r="B3" s="152" t="s">
        <v>230</v>
      </c>
      <c r="D3" s="125" t="s">
        <v>164</v>
      </c>
      <c r="E3" s="126" t="s">
        <v>164</v>
      </c>
      <c r="F3" s="127" t="s">
        <v>159</v>
      </c>
      <c r="G3" s="128">
        <v>0.55000000000000004</v>
      </c>
      <c r="H3" s="35" t="s">
        <v>167</v>
      </c>
      <c r="I3" s="129">
        <v>99.57</v>
      </c>
      <c r="J3" s="129">
        <v>54.76</v>
      </c>
      <c r="K3" s="129">
        <v>99.57</v>
      </c>
      <c r="L3" s="129">
        <v>54.76</v>
      </c>
      <c r="M3" s="130">
        <v>3.27E-2</v>
      </c>
      <c r="N3" s="131">
        <v>3.27E-2</v>
      </c>
      <c r="O3" s="1">
        <f>IF(M3&gt;0,J3,0)</f>
        <v>54.76</v>
      </c>
      <c r="P3" s="1">
        <f>IF(N3&gt;0,L3,0)</f>
        <v>54.76</v>
      </c>
      <c r="Q3" s="125" t="s">
        <v>164</v>
      </c>
      <c r="R3" s="126" t="s">
        <v>164</v>
      </c>
      <c r="S3" s="127" t="s">
        <v>159</v>
      </c>
      <c r="T3" s="128">
        <v>0.55000000000000004</v>
      </c>
      <c r="U3" s="35" t="s">
        <v>167</v>
      </c>
      <c r="V3" s="129">
        <v>99.57</v>
      </c>
      <c r="W3" s="129">
        <v>54.76</v>
      </c>
      <c r="X3" s="129">
        <v>99.57</v>
      </c>
      <c r="Y3" s="129">
        <v>54.76</v>
      </c>
      <c r="Z3" s="130">
        <v>3.27E-2</v>
      </c>
      <c r="AA3" s="131">
        <v>3.27E-2</v>
      </c>
      <c r="AB3" s="145">
        <v>0</v>
      </c>
      <c r="AC3" s="132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25" t="s">
        <v>164</v>
      </c>
      <c r="AG3" s="126" t="s">
        <v>164</v>
      </c>
      <c r="AH3" s="127" t="s">
        <v>159</v>
      </c>
      <c r="AI3" s="128">
        <v>0.55000000000000004</v>
      </c>
      <c r="AJ3" s="35" t="s">
        <v>167</v>
      </c>
      <c r="AK3" s="129">
        <v>99.57</v>
      </c>
      <c r="AL3" s="129">
        <v>54.76</v>
      </c>
      <c r="AM3" s="129">
        <v>99.57</v>
      </c>
      <c r="AN3" s="129">
        <v>54.76</v>
      </c>
      <c r="AO3" s="131">
        <v>3.27E-2</v>
      </c>
      <c r="AP3" s="131">
        <v>3.27E-2</v>
      </c>
      <c r="AQ3" s="145">
        <v>0</v>
      </c>
      <c r="AR3" s="132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125" t="s">
        <v>164</v>
      </c>
      <c r="AV3" s="126" t="s">
        <v>164</v>
      </c>
      <c r="AW3" s="127" t="s">
        <v>159</v>
      </c>
      <c r="AX3" s="128">
        <v>0.55000000000000004</v>
      </c>
      <c r="AY3" s="35" t="s">
        <v>167</v>
      </c>
      <c r="AZ3" s="129">
        <v>99.57</v>
      </c>
      <c r="BA3" s="129">
        <v>54.76</v>
      </c>
      <c r="BB3" s="129">
        <v>99.57</v>
      </c>
      <c r="BC3" s="129">
        <v>54.76</v>
      </c>
      <c r="BD3" s="131">
        <v>3.27E-2</v>
      </c>
      <c r="BE3" s="131">
        <v>3.27E-2</v>
      </c>
      <c r="BF3" s="1">
        <f>IF(BD3&gt;0,BA3,0)</f>
        <v>54.76</v>
      </c>
      <c r="BG3" s="1">
        <f>IF(BE3&gt;0,BC3,0)</f>
        <v>54.76</v>
      </c>
      <c r="BH3" s="125" t="s">
        <v>164</v>
      </c>
      <c r="BI3" s="126" t="s">
        <v>164</v>
      </c>
      <c r="BJ3" s="127" t="s">
        <v>159</v>
      </c>
      <c r="BK3" s="128">
        <v>0.55000000000000004</v>
      </c>
      <c r="BL3" s="35" t="s">
        <v>167</v>
      </c>
      <c r="BM3" s="129">
        <v>99.57</v>
      </c>
      <c r="BN3" s="129">
        <v>54.76</v>
      </c>
      <c r="BO3" s="129">
        <v>99.57</v>
      </c>
      <c r="BP3" s="129">
        <v>54.76</v>
      </c>
      <c r="BQ3" s="131">
        <v>3.27E-2</v>
      </c>
      <c r="BR3" s="131">
        <v>3.27E-2</v>
      </c>
      <c r="BS3" s="1">
        <f>IF(BQ3&gt;0,BN3,0)</f>
        <v>54.76</v>
      </c>
      <c r="BT3" s="1">
        <f>IF(BR3&gt;0,BP3,0)</f>
        <v>54.76</v>
      </c>
      <c r="BU3" s="125" t="s">
        <v>164</v>
      </c>
      <c r="BV3" s="126" t="s">
        <v>164</v>
      </c>
      <c r="BW3" s="127" t="s">
        <v>159</v>
      </c>
      <c r="BX3" s="128">
        <v>0.55000000000000004</v>
      </c>
      <c r="BY3" s="35" t="s">
        <v>167</v>
      </c>
      <c r="BZ3" s="129">
        <v>99.57</v>
      </c>
      <c r="CA3" s="129">
        <v>54.76</v>
      </c>
      <c r="CB3" s="129">
        <v>99.57</v>
      </c>
      <c r="CC3" s="129">
        <v>54.76</v>
      </c>
      <c r="CD3" s="131">
        <v>3.27E-2</v>
      </c>
      <c r="CE3" s="131">
        <v>3.27E-2</v>
      </c>
      <c r="CF3" s="1">
        <f>IF(CD3&gt;0,CA3,0)</f>
        <v>54.76</v>
      </c>
      <c r="CG3" s="1">
        <f>IF(CE3&gt;0,CC3,0)</f>
        <v>54.76</v>
      </c>
      <c r="CH3" s="125" t="s">
        <v>164</v>
      </c>
      <c r="CI3" s="126" t="s">
        <v>164</v>
      </c>
      <c r="CJ3" s="127" t="s">
        <v>159</v>
      </c>
      <c r="CK3" s="128">
        <v>0.55000000000000004</v>
      </c>
      <c r="CL3" s="35" t="s">
        <v>167</v>
      </c>
      <c r="CM3" s="129">
        <v>99.57</v>
      </c>
      <c r="CN3" s="129">
        <v>54.76</v>
      </c>
      <c r="CO3" s="129">
        <v>99.57</v>
      </c>
      <c r="CP3" s="129">
        <v>54.76</v>
      </c>
      <c r="CQ3" s="131">
        <v>3.27E-2</v>
      </c>
      <c r="CR3" s="131">
        <v>3.27E-2</v>
      </c>
      <c r="CS3" s="1">
        <f>IF(CQ3&gt;0,CN3,0)</f>
        <v>54.76</v>
      </c>
      <c r="CT3" s="1">
        <f>IF(CR3&gt;0,CP3,0)</f>
        <v>54.76</v>
      </c>
      <c r="CU3" s="125" t="s">
        <v>164</v>
      </c>
      <c r="CV3" s="126" t="s">
        <v>164</v>
      </c>
      <c r="CW3" s="127" t="s">
        <v>159</v>
      </c>
      <c r="CX3" s="128">
        <v>0.55000000000000004</v>
      </c>
      <c r="CY3" s="35" t="s">
        <v>167</v>
      </c>
      <c r="CZ3" s="129">
        <v>99.57</v>
      </c>
      <c r="DA3" s="129">
        <v>54.76</v>
      </c>
      <c r="DB3" s="129">
        <v>99.57</v>
      </c>
      <c r="DC3" s="129">
        <v>54.76</v>
      </c>
      <c r="DD3" s="131">
        <v>3.27E-2</v>
      </c>
      <c r="DE3" s="131">
        <v>3.27E-2</v>
      </c>
      <c r="DF3" s="1">
        <f>IF(DD3&gt;0,DA3,0)</f>
        <v>54.76</v>
      </c>
      <c r="DG3" s="1">
        <f>IF(DE3&gt;0,DC3,0)</f>
        <v>54.76</v>
      </c>
      <c r="DH3" s="125" t="s">
        <v>164</v>
      </c>
      <c r="DI3" s="126" t="s">
        <v>164</v>
      </c>
      <c r="DJ3" s="127" t="s">
        <v>159</v>
      </c>
      <c r="DK3" s="128">
        <v>0.55000000000000004</v>
      </c>
      <c r="DL3" s="35" t="s">
        <v>167</v>
      </c>
      <c r="DM3" s="129">
        <v>99.57</v>
      </c>
      <c r="DN3" s="129">
        <v>54.76</v>
      </c>
      <c r="DO3" s="129">
        <v>99.57</v>
      </c>
      <c r="DP3" s="129">
        <v>54.76</v>
      </c>
      <c r="DQ3" s="131">
        <v>3.27E-2</v>
      </c>
      <c r="DR3" s="131">
        <v>3.27E-2</v>
      </c>
      <c r="DS3" s="1">
        <f>IF(DQ3&gt;0,DN3,0)</f>
        <v>54.76</v>
      </c>
      <c r="DT3" s="1">
        <f>IF(DR3&gt;0,DP3,0)</f>
        <v>54.76</v>
      </c>
      <c r="DU3" s="125" t="s">
        <v>164</v>
      </c>
      <c r="DV3" s="126" t="s">
        <v>164</v>
      </c>
      <c r="DW3" s="127" t="s">
        <v>159</v>
      </c>
      <c r="DX3" s="128">
        <v>0.55000000000000004</v>
      </c>
      <c r="DY3" s="35" t="s">
        <v>167</v>
      </c>
      <c r="DZ3" s="129">
        <v>99.57</v>
      </c>
      <c r="EA3" s="129">
        <v>54.76</v>
      </c>
      <c r="EB3" s="129">
        <v>99.57</v>
      </c>
      <c r="EC3" s="129">
        <v>54.76</v>
      </c>
      <c r="ED3" s="131">
        <v>3.27E-2</v>
      </c>
      <c r="EE3" s="131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153</v>
      </c>
      <c r="B4" s="34" t="s">
        <v>157</v>
      </c>
      <c r="D4" s="133"/>
      <c r="E4" s="97"/>
      <c r="F4" s="134"/>
      <c r="M4" s="34"/>
      <c r="N4" s="86"/>
      <c r="O4" s="1">
        <f t="shared" ref="O4:O67" si="0">IF(M4&gt;0,J4,0)</f>
        <v>0</v>
      </c>
      <c r="P4" s="1">
        <f t="shared" ref="P4:P67" si="1">IF(N4&gt;0,L4,0)</f>
        <v>0</v>
      </c>
      <c r="Q4" s="87"/>
      <c r="Z4" s="34"/>
      <c r="AA4" s="86"/>
      <c r="AB4" s="145"/>
      <c r="AC4" s="132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87"/>
      <c r="AO4" s="86"/>
      <c r="AP4" s="86"/>
      <c r="AQ4" s="145"/>
      <c r="AR4" s="132" t="str">
        <f t="shared" ref="AR4:AR67" si="5">IF(AI4="","",IF(AQ4&lt;&gt;0,AI4,IF(AI4&lt;=0,0,IF(AJ4="*",1/AI4,AI4))))</f>
        <v/>
      </c>
      <c r="AS4" s="1">
        <f t="shared" ref="AS4:AS67" si="6">IF(AO4&gt;0,AL4,0)</f>
        <v>0</v>
      </c>
      <c r="AT4" s="1">
        <f t="shared" ref="AT4:AT67" si="7">IF(AP4&gt;0,AN4,0)</f>
        <v>0</v>
      </c>
      <c r="AU4" s="87"/>
      <c r="BD4" s="86"/>
      <c r="BE4" s="86"/>
      <c r="BF4" s="1">
        <f t="shared" ref="BF4:BF67" si="8">IF(BD4&gt;0,BA4,0)</f>
        <v>0</v>
      </c>
      <c r="BG4" s="1">
        <f t="shared" ref="BG4:BG67" si="9">IF(BE4&gt;0,BC4,0)</f>
        <v>0</v>
      </c>
      <c r="BH4" s="87"/>
      <c r="BQ4" s="86"/>
      <c r="BR4" s="86"/>
      <c r="BS4" s="1">
        <f t="shared" ref="BS4:BS67" si="10">IF(BQ4&gt;0,BN4,0)</f>
        <v>0</v>
      </c>
      <c r="BT4" s="1">
        <f t="shared" ref="BT4:BT67" si="11">IF(BR4&gt;0,BP4,0)</f>
        <v>0</v>
      </c>
      <c r="BU4" s="87"/>
      <c r="CD4" s="86"/>
      <c r="CE4" s="86"/>
      <c r="CF4" s="1">
        <f t="shared" ref="CF4:CF67" si="12">IF(CD4&gt;0,CA4,0)</f>
        <v>0</v>
      </c>
      <c r="CG4" s="1">
        <f t="shared" ref="CG4:CG67" si="13">IF(CE4&gt;0,CC4,0)</f>
        <v>0</v>
      </c>
      <c r="CH4" s="87"/>
      <c r="CQ4" s="86"/>
      <c r="CR4" s="86"/>
      <c r="CS4" s="1">
        <f t="shared" ref="CS4:CS67" si="14">IF(CQ4&gt;0,CN4,0)</f>
        <v>0</v>
      </c>
      <c r="CT4" s="1">
        <f t="shared" ref="CT4:CT67" si="15">IF(CR4&gt;0,CP4,0)</f>
        <v>0</v>
      </c>
      <c r="CU4" s="87"/>
      <c r="DD4" s="86"/>
      <c r="DE4" s="86"/>
      <c r="DF4" s="1">
        <f t="shared" ref="DF4:DF67" si="16">IF(DD4&gt;0,DA4,0)</f>
        <v>0</v>
      </c>
      <c r="DG4" s="1">
        <f t="shared" ref="DG4:DG67" si="17">IF(DE4&gt;0,DC4,0)</f>
        <v>0</v>
      </c>
      <c r="DH4" s="87"/>
      <c r="DQ4" s="86"/>
      <c r="DR4" s="86"/>
      <c r="DS4" s="1">
        <f t="shared" ref="DS4:DS67" si="18">IF(DQ4&gt;0,DN4,0)</f>
        <v>0</v>
      </c>
      <c r="DT4" s="1">
        <f t="shared" ref="DT4:DT67" si="19">IF(DR4&gt;0,DP4,0)</f>
        <v>0</v>
      </c>
      <c r="DU4" s="87"/>
      <c r="ED4" s="86"/>
      <c r="EE4" s="86"/>
      <c r="EF4" s="1">
        <f t="shared" ref="EF4:EF67" si="20">IF(ED4&gt;0,EA4,0)</f>
        <v>0</v>
      </c>
      <c r="EG4" s="1">
        <f t="shared" ref="EG4:EG67" si="21">IF(EE4&gt;0,EC4,0)</f>
        <v>0</v>
      </c>
    </row>
    <row r="5" spans="1:137" x14ac:dyDescent="0.2">
      <c r="A5" s="1" t="s">
        <v>154</v>
      </c>
      <c r="B5" s="34">
        <v>4</v>
      </c>
      <c r="D5" s="87"/>
      <c r="M5" s="34"/>
      <c r="N5" s="86"/>
      <c r="O5" s="1">
        <f t="shared" si="0"/>
        <v>0</v>
      </c>
      <c r="P5" s="1">
        <f t="shared" si="1"/>
        <v>0</v>
      </c>
      <c r="Q5" s="87"/>
      <c r="Z5" s="34"/>
      <c r="AA5" s="86"/>
      <c r="AB5" s="145"/>
      <c r="AC5" s="132" t="str">
        <f t="shared" si="2"/>
        <v/>
      </c>
      <c r="AD5" s="1">
        <f t="shared" si="3"/>
        <v>0</v>
      </c>
      <c r="AE5" s="1">
        <f t="shared" si="4"/>
        <v>0</v>
      </c>
      <c r="AF5" s="87"/>
      <c r="AO5" s="86"/>
      <c r="AP5" s="86"/>
      <c r="AQ5" s="145"/>
      <c r="AR5" s="132" t="str">
        <f t="shared" si="5"/>
        <v/>
      </c>
      <c r="AS5" s="1">
        <f t="shared" si="6"/>
        <v>0</v>
      </c>
      <c r="AT5" s="1">
        <f t="shared" si="7"/>
        <v>0</v>
      </c>
      <c r="AU5" s="87"/>
      <c r="BD5" s="86"/>
      <c r="BE5" s="86"/>
      <c r="BF5" s="1">
        <f t="shared" si="8"/>
        <v>0</v>
      </c>
      <c r="BG5" s="1">
        <f t="shared" si="9"/>
        <v>0</v>
      </c>
      <c r="BH5" s="87"/>
      <c r="BQ5" s="86"/>
      <c r="BR5" s="86"/>
      <c r="BS5" s="1">
        <f t="shared" si="10"/>
        <v>0</v>
      </c>
      <c r="BT5" s="1">
        <f t="shared" si="11"/>
        <v>0</v>
      </c>
      <c r="BU5" s="87"/>
      <c r="CD5" s="86"/>
      <c r="CE5" s="86"/>
      <c r="CF5" s="1">
        <f t="shared" si="12"/>
        <v>0</v>
      </c>
      <c r="CG5" s="1">
        <f t="shared" si="13"/>
        <v>0</v>
      </c>
      <c r="CH5" s="87"/>
      <c r="CQ5" s="86"/>
      <c r="CR5" s="86"/>
      <c r="CS5" s="1">
        <f t="shared" si="14"/>
        <v>0</v>
      </c>
      <c r="CT5" s="1">
        <f t="shared" si="15"/>
        <v>0</v>
      </c>
      <c r="CU5" s="87"/>
      <c r="DD5" s="86"/>
      <c r="DE5" s="86"/>
      <c r="DF5" s="1">
        <f t="shared" si="16"/>
        <v>0</v>
      </c>
      <c r="DG5" s="1">
        <f t="shared" si="17"/>
        <v>0</v>
      </c>
      <c r="DH5" s="87"/>
      <c r="DQ5" s="86"/>
      <c r="DR5" s="86"/>
      <c r="DS5" s="1">
        <f t="shared" si="18"/>
        <v>0</v>
      </c>
      <c r="DT5" s="1">
        <f t="shared" si="19"/>
        <v>0</v>
      </c>
      <c r="DU5" s="87"/>
      <c r="ED5" s="86"/>
      <c r="EE5" s="86"/>
      <c r="EF5" s="1">
        <f t="shared" si="20"/>
        <v>0</v>
      </c>
      <c r="EG5" s="1">
        <f t="shared" si="21"/>
        <v>0</v>
      </c>
    </row>
    <row r="6" spans="1:137" x14ac:dyDescent="0.2">
      <c r="A6" s="1" t="s">
        <v>140</v>
      </c>
      <c r="B6" s="34" t="s">
        <v>141</v>
      </c>
      <c r="D6" s="87"/>
      <c r="M6" s="34"/>
      <c r="N6" s="86"/>
      <c r="O6" s="1">
        <f t="shared" si="0"/>
        <v>0</v>
      </c>
      <c r="P6" s="1">
        <f t="shared" si="1"/>
        <v>0</v>
      </c>
      <c r="Q6" s="87"/>
      <c r="Z6" s="34"/>
      <c r="AA6" s="86"/>
      <c r="AB6" s="145"/>
      <c r="AC6" s="132" t="str">
        <f t="shared" si="2"/>
        <v/>
      </c>
      <c r="AD6" s="1">
        <f t="shared" si="3"/>
        <v>0</v>
      </c>
      <c r="AE6" s="1">
        <f t="shared" si="4"/>
        <v>0</v>
      </c>
      <c r="AF6" s="87"/>
      <c r="AO6" s="86"/>
      <c r="AP6" s="86"/>
      <c r="AQ6" s="145"/>
      <c r="AR6" s="132" t="str">
        <f t="shared" si="5"/>
        <v/>
      </c>
      <c r="AS6" s="1">
        <f t="shared" si="6"/>
        <v>0</v>
      </c>
      <c r="AT6" s="1">
        <f t="shared" si="7"/>
        <v>0</v>
      </c>
      <c r="AU6" s="87"/>
      <c r="BD6" s="86"/>
      <c r="BE6" s="86"/>
      <c r="BF6" s="1">
        <f t="shared" si="8"/>
        <v>0</v>
      </c>
      <c r="BG6" s="1">
        <f t="shared" si="9"/>
        <v>0</v>
      </c>
      <c r="BH6" s="87"/>
      <c r="BQ6" s="86"/>
      <c r="BR6" s="86"/>
      <c r="BS6" s="1">
        <f t="shared" si="10"/>
        <v>0</v>
      </c>
      <c r="BT6" s="1">
        <f t="shared" si="11"/>
        <v>0</v>
      </c>
      <c r="BU6" s="87"/>
      <c r="CD6" s="86"/>
      <c r="CE6" s="86"/>
      <c r="CF6" s="1">
        <f t="shared" si="12"/>
        <v>0</v>
      </c>
      <c r="CG6" s="1">
        <f t="shared" si="13"/>
        <v>0</v>
      </c>
      <c r="CH6" s="87"/>
      <c r="CQ6" s="86"/>
      <c r="CR6" s="86"/>
      <c r="CS6" s="1">
        <f t="shared" si="14"/>
        <v>0</v>
      </c>
      <c r="CT6" s="1">
        <f t="shared" si="15"/>
        <v>0</v>
      </c>
      <c r="CU6" s="87"/>
      <c r="DD6" s="86"/>
      <c r="DE6" s="86"/>
      <c r="DF6" s="1">
        <f t="shared" si="16"/>
        <v>0</v>
      </c>
      <c r="DG6" s="1">
        <f t="shared" si="17"/>
        <v>0</v>
      </c>
      <c r="DH6" s="87"/>
      <c r="DQ6" s="86"/>
      <c r="DR6" s="86"/>
      <c r="DS6" s="1">
        <f t="shared" si="18"/>
        <v>0</v>
      </c>
      <c r="DT6" s="1">
        <f t="shared" si="19"/>
        <v>0</v>
      </c>
      <c r="DU6" s="87"/>
      <c r="ED6" s="86"/>
      <c r="EE6" s="86"/>
      <c r="EF6" s="1">
        <f t="shared" si="20"/>
        <v>0</v>
      </c>
      <c r="EG6" s="1">
        <f t="shared" si="21"/>
        <v>0</v>
      </c>
    </row>
    <row r="7" spans="1:137" x14ac:dyDescent="0.2">
      <c r="A7" s="1" t="s">
        <v>148</v>
      </c>
      <c r="B7" s="34" t="s">
        <v>150</v>
      </c>
      <c r="D7" s="87"/>
      <c r="M7" s="34"/>
      <c r="N7" s="86"/>
      <c r="O7" s="1">
        <f t="shared" si="0"/>
        <v>0</v>
      </c>
      <c r="P7" s="1">
        <f t="shared" si="1"/>
        <v>0</v>
      </c>
      <c r="Q7" s="87"/>
      <c r="Z7" s="34"/>
      <c r="AA7" s="86"/>
      <c r="AB7" s="145"/>
      <c r="AC7" s="132" t="str">
        <f t="shared" si="2"/>
        <v/>
      </c>
      <c r="AD7" s="1">
        <f t="shared" si="3"/>
        <v>0</v>
      </c>
      <c r="AE7" s="1">
        <f t="shared" si="4"/>
        <v>0</v>
      </c>
      <c r="AF7" s="87"/>
      <c r="AO7" s="86"/>
      <c r="AP7" s="86"/>
      <c r="AQ7" s="145"/>
      <c r="AR7" s="132" t="str">
        <f t="shared" si="5"/>
        <v/>
      </c>
      <c r="AS7" s="1">
        <f t="shared" si="6"/>
        <v>0</v>
      </c>
      <c r="AT7" s="1">
        <f t="shared" si="7"/>
        <v>0</v>
      </c>
      <c r="AU7" s="87"/>
      <c r="BD7" s="86"/>
      <c r="BE7" s="86"/>
      <c r="BF7" s="1">
        <f t="shared" si="8"/>
        <v>0</v>
      </c>
      <c r="BG7" s="1">
        <f t="shared" si="9"/>
        <v>0</v>
      </c>
      <c r="BH7" s="87"/>
      <c r="BQ7" s="86"/>
      <c r="BR7" s="86"/>
      <c r="BS7" s="1">
        <f t="shared" si="10"/>
        <v>0</v>
      </c>
      <c r="BT7" s="1">
        <f t="shared" si="11"/>
        <v>0</v>
      </c>
      <c r="BU7" s="87"/>
      <c r="CD7" s="86"/>
      <c r="CE7" s="86"/>
      <c r="CF7" s="1">
        <f t="shared" si="12"/>
        <v>0</v>
      </c>
      <c r="CG7" s="1">
        <f t="shared" si="13"/>
        <v>0</v>
      </c>
      <c r="CH7" s="87"/>
      <c r="CQ7" s="86"/>
      <c r="CR7" s="86"/>
      <c r="CS7" s="1">
        <f t="shared" si="14"/>
        <v>0</v>
      </c>
      <c r="CT7" s="1">
        <f t="shared" si="15"/>
        <v>0</v>
      </c>
      <c r="CU7" s="87"/>
      <c r="DD7" s="86"/>
      <c r="DE7" s="86"/>
      <c r="DF7" s="1">
        <f t="shared" si="16"/>
        <v>0</v>
      </c>
      <c r="DG7" s="1">
        <f t="shared" si="17"/>
        <v>0</v>
      </c>
      <c r="DH7" s="87"/>
      <c r="DQ7" s="86"/>
      <c r="DR7" s="86"/>
      <c r="DS7" s="1">
        <f t="shared" si="18"/>
        <v>0</v>
      </c>
      <c r="DT7" s="1">
        <f t="shared" si="19"/>
        <v>0</v>
      </c>
      <c r="DU7" s="87"/>
      <c r="ED7" s="86"/>
      <c r="EE7" s="86"/>
      <c r="EF7" s="1">
        <f t="shared" si="20"/>
        <v>0</v>
      </c>
      <c r="EG7" s="1">
        <f t="shared" si="21"/>
        <v>0</v>
      </c>
    </row>
    <row r="8" spans="1:137" x14ac:dyDescent="0.2">
      <c r="A8" s="1" t="s">
        <v>149</v>
      </c>
      <c r="B8" s="34"/>
      <c r="D8" s="87"/>
      <c r="M8" s="34"/>
      <c r="N8" s="86"/>
      <c r="O8" s="1">
        <f t="shared" si="0"/>
        <v>0</v>
      </c>
      <c r="P8" s="1">
        <f t="shared" si="1"/>
        <v>0</v>
      </c>
      <c r="Q8" s="87"/>
      <c r="Z8" s="34"/>
      <c r="AA8" s="86"/>
      <c r="AB8" s="145"/>
      <c r="AC8" s="132" t="str">
        <f t="shared" si="2"/>
        <v/>
      </c>
      <c r="AD8" s="1">
        <f t="shared" si="3"/>
        <v>0</v>
      </c>
      <c r="AE8" s="1">
        <f t="shared" si="4"/>
        <v>0</v>
      </c>
      <c r="AF8" s="87"/>
      <c r="AO8" s="86"/>
      <c r="AP8" s="86"/>
      <c r="AQ8" s="145"/>
      <c r="AR8" s="132" t="str">
        <f t="shared" si="5"/>
        <v/>
      </c>
      <c r="AS8" s="1">
        <f t="shared" si="6"/>
        <v>0</v>
      </c>
      <c r="AT8" s="1">
        <f t="shared" si="7"/>
        <v>0</v>
      </c>
      <c r="AU8" s="87"/>
      <c r="BD8" s="86"/>
      <c r="BE8" s="86"/>
      <c r="BF8" s="1">
        <f t="shared" si="8"/>
        <v>0</v>
      </c>
      <c r="BG8" s="1">
        <f t="shared" si="9"/>
        <v>0</v>
      </c>
      <c r="BH8" s="87"/>
      <c r="BQ8" s="86"/>
      <c r="BR8" s="86"/>
      <c r="BS8" s="1">
        <f t="shared" si="10"/>
        <v>0</v>
      </c>
      <c r="BT8" s="1">
        <f t="shared" si="11"/>
        <v>0</v>
      </c>
      <c r="BU8" s="87"/>
      <c r="CD8" s="86"/>
      <c r="CE8" s="86"/>
      <c r="CF8" s="1">
        <f t="shared" si="12"/>
        <v>0</v>
      </c>
      <c r="CG8" s="1">
        <f t="shared" si="13"/>
        <v>0</v>
      </c>
      <c r="CH8" s="87"/>
      <c r="CQ8" s="86"/>
      <c r="CR8" s="86"/>
      <c r="CS8" s="1">
        <f t="shared" si="14"/>
        <v>0</v>
      </c>
      <c r="CT8" s="1">
        <f t="shared" si="15"/>
        <v>0</v>
      </c>
      <c r="CU8" s="87"/>
      <c r="DD8" s="86"/>
      <c r="DE8" s="86"/>
      <c r="DF8" s="1">
        <f t="shared" si="16"/>
        <v>0</v>
      </c>
      <c r="DG8" s="1">
        <f t="shared" si="17"/>
        <v>0</v>
      </c>
      <c r="DH8" s="87"/>
      <c r="DQ8" s="86"/>
      <c r="DR8" s="86"/>
      <c r="DS8" s="1">
        <f t="shared" si="18"/>
        <v>0</v>
      </c>
      <c r="DT8" s="1">
        <f t="shared" si="19"/>
        <v>0</v>
      </c>
      <c r="DU8" s="87"/>
      <c r="ED8" s="86"/>
      <c r="EE8" s="86"/>
      <c r="EF8" s="1">
        <f t="shared" si="20"/>
        <v>0</v>
      </c>
      <c r="EG8" s="1">
        <f t="shared" si="21"/>
        <v>0</v>
      </c>
    </row>
    <row r="9" spans="1:137" x14ac:dyDescent="0.2">
      <c r="A9" s="1" t="s">
        <v>151</v>
      </c>
      <c r="B9" s="34">
        <v>1</v>
      </c>
      <c r="D9" s="87"/>
      <c r="M9" s="34"/>
      <c r="N9" s="86"/>
      <c r="O9" s="1">
        <f t="shared" si="0"/>
        <v>0</v>
      </c>
      <c r="P9" s="1">
        <f t="shared" si="1"/>
        <v>0</v>
      </c>
      <c r="Q9" s="87"/>
      <c r="Z9" s="34"/>
      <c r="AA9" s="86"/>
      <c r="AB9" s="145"/>
      <c r="AC9" s="132" t="str">
        <f t="shared" si="2"/>
        <v/>
      </c>
      <c r="AD9" s="1">
        <f t="shared" si="3"/>
        <v>0</v>
      </c>
      <c r="AE9" s="1">
        <f t="shared" si="4"/>
        <v>0</v>
      </c>
      <c r="AF9" s="87"/>
      <c r="AO9" s="86"/>
      <c r="AP9" s="86"/>
      <c r="AQ9" s="145"/>
      <c r="AR9" s="132" t="str">
        <f t="shared" si="5"/>
        <v/>
      </c>
      <c r="AS9" s="1">
        <f t="shared" si="6"/>
        <v>0</v>
      </c>
      <c r="AT9" s="1">
        <f t="shared" si="7"/>
        <v>0</v>
      </c>
      <c r="AU9" s="87"/>
      <c r="BD9" s="86"/>
      <c r="BE9" s="86"/>
      <c r="BF9" s="1">
        <f t="shared" si="8"/>
        <v>0</v>
      </c>
      <c r="BG9" s="1">
        <f t="shared" si="9"/>
        <v>0</v>
      </c>
      <c r="BH9" s="87"/>
      <c r="BQ9" s="86"/>
      <c r="BR9" s="86"/>
      <c r="BS9" s="1">
        <f t="shared" si="10"/>
        <v>0</v>
      </c>
      <c r="BT9" s="1">
        <f t="shared" si="11"/>
        <v>0</v>
      </c>
      <c r="BU9" s="87"/>
      <c r="CD9" s="86"/>
      <c r="CE9" s="86"/>
      <c r="CF9" s="1">
        <f t="shared" si="12"/>
        <v>0</v>
      </c>
      <c r="CG9" s="1">
        <f t="shared" si="13"/>
        <v>0</v>
      </c>
      <c r="CH9" s="87"/>
      <c r="CQ9" s="86"/>
      <c r="CR9" s="86"/>
      <c r="CS9" s="1">
        <f t="shared" si="14"/>
        <v>0</v>
      </c>
      <c r="CT9" s="1">
        <f t="shared" si="15"/>
        <v>0</v>
      </c>
      <c r="CU9" s="87"/>
      <c r="DD9" s="86"/>
      <c r="DE9" s="86"/>
      <c r="DF9" s="1">
        <f t="shared" si="16"/>
        <v>0</v>
      </c>
      <c r="DG9" s="1">
        <f t="shared" si="17"/>
        <v>0</v>
      </c>
      <c r="DH9" s="87"/>
      <c r="DQ9" s="86"/>
      <c r="DR9" s="86"/>
      <c r="DS9" s="1">
        <f t="shared" si="18"/>
        <v>0</v>
      </c>
      <c r="DT9" s="1">
        <f t="shared" si="19"/>
        <v>0</v>
      </c>
      <c r="DU9" s="87"/>
      <c r="ED9" s="86"/>
      <c r="EE9" s="86"/>
      <c r="EF9" s="1">
        <f t="shared" si="20"/>
        <v>0</v>
      </c>
      <c r="EG9" s="1">
        <f t="shared" si="21"/>
        <v>0</v>
      </c>
    </row>
    <row r="10" spans="1:137" x14ac:dyDescent="0.2">
      <c r="A10" s="1" t="s">
        <v>152</v>
      </c>
      <c r="B10" s="135">
        <v>1200</v>
      </c>
      <c r="D10" s="87"/>
      <c r="M10" s="34"/>
      <c r="N10" s="86"/>
      <c r="O10" s="1">
        <f t="shared" si="0"/>
        <v>0</v>
      </c>
      <c r="P10" s="1">
        <f t="shared" si="1"/>
        <v>0</v>
      </c>
      <c r="Q10" s="87"/>
      <c r="Z10" s="34"/>
      <c r="AA10" s="86"/>
      <c r="AB10" s="145"/>
      <c r="AC10" s="132" t="str">
        <f t="shared" si="2"/>
        <v/>
      </c>
      <c r="AD10" s="1">
        <f t="shared" si="3"/>
        <v>0</v>
      </c>
      <c r="AE10" s="1">
        <f t="shared" si="4"/>
        <v>0</v>
      </c>
      <c r="AF10" s="87"/>
      <c r="AO10" s="86"/>
      <c r="AP10" s="86"/>
      <c r="AQ10" s="145"/>
      <c r="AR10" s="132" t="str">
        <f t="shared" si="5"/>
        <v/>
      </c>
      <c r="AS10" s="1">
        <f t="shared" si="6"/>
        <v>0</v>
      </c>
      <c r="AT10" s="1">
        <f t="shared" si="7"/>
        <v>0</v>
      </c>
      <c r="AU10" s="87"/>
      <c r="BD10" s="86"/>
      <c r="BE10" s="86"/>
      <c r="BF10" s="1">
        <f t="shared" si="8"/>
        <v>0</v>
      </c>
      <c r="BG10" s="1">
        <f t="shared" si="9"/>
        <v>0</v>
      </c>
      <c r="BH10" s="87"/>
      <c r="BQ10" s="86"/>
      <c r="BR10" s="86"/>
      <c r="BS10" s="1">
        <f t="shared" si="10"/>
        <v>0</v>
      </c>
      <c r="BT10" s="1">
        <f t="shared" si="11"/>
        <v>0</v>
      </c>
      <c r="BU10" s="87"/>
      <c r="CD10" s="86"/>
      <c r="CE10" s="86"/>
      <c r="CF10" s="1">
        <f t="shared" si="12"/>
        <v>0</v>
      </c>
      <c r="CG10" s="1">
        <f t="shared" si="13"/>
        <v>0</v>
      </c>
      <c r="CH10" s="87"/>
      <c r="CQ10" s="86"/>
      <c r="CR10" s="86"/>
      <c r="CS10" s="1">
        <f t="shared" si="14"/>
        <v>0</v>
      </c>
      <c r="CT10" s="1">
        <f t="shared" si="15"/>
        <v>0</v>
      </c>
      <c r="CU10" s="87"/>
      <c r="DD10" s="86"/>
      <c r="DE10" s="86"/>
      <c r="DF10" s="1">
        <f t="shared" si="16"/>
        <v>0</v>
      </c>
      <c r="DG10" s="1">
        <f t="shared" si="17"/>
        <v>0</v>
      </c>
      <c r="DH10" s="87"/>
      <c r="DQ10" s="86"/>
      <c r="DR10" s="86"/>
      <c r="DS10" s="1">
        <f t="shared" si="18"/>
        <v>0</v>
      </c>
      <c r="DT10" s="1">
        <f t="shared" si="19"/>
        <v>0</v>
      </c>
      <c r="DU10" s="87"/>
      <c r="ED10" s="86"/>
      <c r="EE10" s="86"/>
      <c r="EF10" s="1">
        <f t="shared" si="20"/>
        <v>0</v>
      </c>
      <c r="EG10" s="1">
        <f t="shared" si="21"/>
        <v>0</v>
      </c>
    </row>
    <row r="11" spans="1:137" x14ac:dyDescent="0.2">
      <c r="A11" s="55" t="s">
        <v>177</v>
      </c>
      <c r="B11" s="88" t="s">
        <v>166</v>
      </c>
      <c r="C11" s="1" t="s">
        <v>178</v>
      </c>
      <c r="D11" s="87"/>
      <c r="M11" s="34"/>
      <c r="N11" s="86"/>
      <c r="O11" s="1">
        <f t="shared" si="0"/>
        <v>0</v>
      </c>
      <c r="P11" s="1">
        <f t="shared" si="1"/>
        <v>0</v>
      </c>
      <c r="Q11" s="87"/>
      <c r="Z11" s="34"/>
      <c r="AA11" s="86"/>
      <c r="AB11" s="145"/>
      <c r="AC11" s="132" t="str">
        <f t="shared" si="2"/>
        <v/>
      </c>
      <c r="AD11" s="1">
        <f t="shared" si="3"/>
        <v>0</v>
      </c>
      <c r="AE11" s="1">
        <f t="shared" si="4"/>
        <v>0</v>
      </c>
      <c r="AF11" s="87"/>
      <c r="AO11" s="86"/>
      <c r="AP11" s="86"/>
      <c r="AQ11" s="145"/>
      <c r="AR11" s="132" t="str">
        <f t="shared" si="5"/>
        <v/>
      </c>
      <c r="AS11" s="1">
        <f t="shared" si="6"/>
        <v>0</v>
      </c>
      <c r="AT11" s="1">
        <f t="shared" si="7"/>
        <v>0</v>
      </c>
      <c r="AU11" s="87"/>
      <c r="BD11" s="86"/>
      <c r="BE11" s="86"/>
      <c r="BF11" s="1">
        <f t="shared" si="8"/>
        <v>0</v>
      </c>
      <c r="BG11" s="1">
        <f t="shared" si="9"/>
        <v>0</v>
      </c>
      <c r="BH11" s="87"/>
      <c r="BQ11" s="86"/>
      <c r="BR11" s="86"/>
      <c r="BS11" s="1">
        <f t="shared" si="10"/>
        <v>0</v>
      </c>
      <c r="BT11" s="1">
        <f t="shared" si="11"/>
        <v>0</v>
      </c>
      <c r="BU11" s="87"/>
      <c r="CD11" s="86"/>
      <c r="CE11" s="86"/>
      <c r="CF11" s="1">
        <f t="shared" si="12"/>
        <v>0</v>
      </c>
      <c r="CG11" s="1">
        <f t="shared" si="13"/>
        <v>0</v>
      </c>
      <c r="CH11" s="87"/>
      <c r="CQ11" s="86"/>
      <c r="CR11" s="86"/>
      <c r="CS11" s="1">
        <f t="shared" si="14"/>
        <v>0</v>
      </c>
      <c r="CT11" s="1">
        <f t="shared" si="15"/>
        <v>0</v>
      </c>
      <c r="CU11" s="87"/>
      <c r="DD11" s="86"/>
      <c r="DE11" s="86"/>
      <c r="DF11" s="1">
        <f t="shared" si="16"/>
        <v>0</v>
      </c>
      <c r="DG11" s="1">
        <f t="shared" si="17"/>
        <v>0</v>
      </c>
      <c r="DH11" s="87"/>
      <c r="DQ11" s="86"/>
      <c r="DR11" s="86"/>
      <c r="DS11" s="1">
        <f t="shared" si="18"/>
        <v>0</v>
      </c>
      <c r="DT11" s="1">
        <f t="shared" si="19"/>
        <v>0</v>
      </c>
      <c r="DU11" s="87"/>
      <c r="ED11" s="86"/>
      <c r="EE11" s="86"/>
      <c r="EF11" s="1">
        <f t="shared" si="20"/>
        <v>0</v>
      </c>
      <c r="EG11" s="1">
        <f t="shared" si="21"/>
        <v>0</v>
      </c>
    </row>
    <row r="12" spans="1:137" x14ac:dyDescent="0.2">
      <c r="A12" s="1" t="s">
        <v>188</v>
      </c>
      <c r="B12" s="136">
        <v>2.4500000000000002</v>
      </c>
      <c r="D12" s="87"/>
      <c r="M12" s="34"/>
      <c r="N12" s="86"/>
      <c r="O12" s="1">
        <f t="shared" si="0"/>
        <v>0</v>
      </c>
      <c r="P12" s="1">
        <f t="shared" si="1"/>
        <v>0</v>
      </c>
      <c r="Q12" s="87"/>
      <c r="Z12" s="34"/>
      <c r="AA12" s="86"/>
      <c r="AB12" s="145"/>
      <c r="AC12" s="132" t="str">
        <f t="shared" si="2"/>
        <v/>
      </c>
      <c r="AD12" s="1">
        <f t="shared" si="3"/>
        <v>0</v>
      </c>
      <c r="AE12" s="1">
        <f t="shared" si="4"/>
        <v>0</v>
      </c>
      <c r="AF12" s="87"/>
      <c r="AO12" s="86"/>
      <c r="AP12" s="86"/>
      <c r="AQ12" s="145"/>
      <c r="AR12" s="132" t="str">
        <f t="shared" si="5"/>
        <v/>
      </c>
      <c r="AS12" s="1">
        <f t="shared" si="6"/>
        <v>0</v>
      </c>
      <c r="AT12" s="1">
        <f t="shared" si="7"/>
        <v>0</v>
      </c>
      <c r="AU12" s="87"/>
      <c r="BD12" s="86"/>
      <c r="BE12" s="86"/>
      <c r="BF12" s="1">
        <f t="shared" si="8"/>
        <v>0</v>
      </c>
      <c r="BG12" s="1">
        <f t="shared" si="9"/>
        <v>0</v>
      </c>
      <c r="BH12" s="87"/>
      <c r="BQ12" s="86"/>
      <c r="BR12" s="86"/>
      <c r="BS12" s="1">
        <f t="shared" si="10"/>
        <v>0</v>
      </c>
      <c r="BT12" s="1">
        <f t="shared" si="11"/>
        <v>0</v>
      </c>
      <c r="BU12" s="87"/>
      <c r="CD12" s="86"/>
      <c r="CE12" s="86"/>
      <c r="CF12" s="1">
        <f t="shared" si="12"/>
        <v>0</v>
      </c>
      <c r="CG12" s="1">
        <f t="shared" si="13"/>
        <v>0</v>
      </c>
      <c r="CH12" s="87"/>
      <c r="CQ12" s="86"/>
      <c r="CR12" s="86"/>
      <c r="CS12" s="1">
        <f t="shared" si="14"/>
        <v>0</v>
      </c>
      <c r="CT12" s="1">
        <f t="shared" si="15"/>
        <v>0</v>
      </c>
      <c r="CU12" s="87"/>
      <c r="DD12" s="86"/>
      <c r="DE12" s="86"/>
      <c r="DF12" s="1">
        <f t="shared" si="16"/>
        <v>0</v>
      </c>
      <c r="DG12" s="1">
        <f t="shared" si="17"/>
        <v>0</v>
      </c>
      <c r="DH12" s="87"/>
      <c r="DQ12" s="86"/>
      <c r="DR12" s="86"/>
      <c r="DS12" s="1">
        <f t="shared" si="18"/>
        <v>0</v>
      </c>
      <c r="DT12" s="1">
        <f t="shared" si="19"/>
        <v>0</v>
      </c>
      <c r="DU12" s="87"/>
      <c r="ED12" s="86"/>
      <c r="EE12" s="86"/>
      <c r="EF12" s="1">
        <f t="shared" si="20"/>
        <v>0</v>
      </c>
      <c r="EG12" s="1">
        <f t="shared" si="21"/>
        <v>0</v>
      </c>
    </row>
    <row r="13" spans="1:137" x14ac:dyDescent="0.2">
      <c r="A13" s="1" t="s">
        <v>189</v>
      </c>
      <c r="B13" s="136">
        <v>2.4500000000000002</v>
      </c>
      <c r="D13" s="87"/>
      <c r="M13" s="34"/>
      <c r="N13" s="86"/>
      <c r="O13" s="1">
        <f t="shared" si="0"/>
        <v>0</v>
      </c>
      <c r="P13" s="1">
        <f t="shared" si="1"/>
        <v>0</v>
      </c>
      <c r="Q13" s="87"/>
      <c r="Z13" s="34"/>
      <c r="AA13" s="86"/>
      <c r="AB13" s="145"/>
      <c r="AC13" s="132" t="str">
        <f t="shared" si="2"/>
        <v/>
      </c>
      <c r="AD13" s="1">
        <f t="shared" si="3"/>
        <v>0</v>
      </c>
      <c r="AE13" s="1">
        <f t="shared" si="4"/>
        <v>0</v>
      </c>
      <c r="AF13" s="87"/>
      <c r="AO13" s="86"/>
      <c r="AP13" s="86"/>
      <c r="AQ13" s="145"/>
      <c r="AR13" s="132" t="str">
        <f t="shared" si="5"/>
        <v/>
      </c>
      <c r="AS13" s="1">
        <f t="shared" si="6"/>
        <v>0</v>
      </c>
      <c r="AT13" s="1">
        <f t="shared" si="7"/>
        <v>0</v>
      </c>
      <c r="AU13" s="87"/>
      <c r="BD13" s="86"/>
      <c r="BE13" s="86"/>
      <c r="BF13" s="1">
        <f t="shared" si="8"/>
        <v>0</v>
      </c>
      <c r="BG13" s="1">
        <f t="shared" si="9"/>
        <v>0</v>
      </c>
      <c r="BH13" s="87"/>
      <c r="BQ13" s="86"/>
      <c r="BR13" s="86"/>
      <c r="BS13" s="1">
        <f t="shared" si="10"/>
        <v>0</v>
      </c>
      <c r="BT13" s="1">
        <f t="shared" si="11"/>
        <v>0</v>
      </c>
      <c r="BU13" s="87"/>
      <c r="CD13" s="86"/>
      <c r="CE13" s="86"/>
      <c r="CF13" s="1">
        <f t="shared" si="12"/>
        <v>0</v>
      </c>
      <c r="CG13" s="1">
        <f t="shared" si="13"/>
        <v>0</v>
      </c>
      <c r="CH13" s="87"/>
      <c r="CQ13" s="86"/>
      <c r="CR13" s="86"/>
      <c r="CS13" s="1">
        <f t="shared" si="14"/>
        <v>0</v>
      </c>
      <c r="CT13" s="1">
        <f t="shared" si="15"/>
        <v>0</v>
      </c>
      <c r="CU13" s="87"/>
      <c r="DD13" s="86"/>
      <c r="DE13" s="86"/>
      <c r="DF13" s="1">
        <f t="shared" si="16"/>
        <v>0</v>
      </c>
      <c r="DG13" s="1">
        <f t="shared" si="17"/>
        <v>0</v>
      </c>
      <c r="DH13" s="87"/>
      <c r="DQ13" s="86"/>
      <c r="DR13" s="86"/>
      <c r="DS13" s="1">
        <f t="shared" si="18"/>
        <v>0</v>
      </c>
      <c r="DT13" s="1">
        <f t="shared" si="19"/>
        <v>0</v>
      </c>
      <c r="DU13" s="87"/>
      <c r="ED13" s="86"/>
      <c r="EE13" s="86"/>
      <c r="EF13" s="1">
        <f t="shared" si="20"/>
        <v>0</v>
      </c>
      <c r="EG13" s="1">
        <f t="shared" si="21"/>
        <v>0</v>
      </c>
    </row>
    <row r="14" spans="1:137" x14ac:dyDescent="0.2">
      <c r="A14" s="1" t="s">
        <v>190</v>
      </c>
      <c r="B14" s="62"/>
      <c r="D14" s="87"/>
      <c r="M14" s="34"/>
      <c r="N14" s="86"/>
      <c r="O14" s="1">
        <f t="shared" si="0"/>
        <v>0</v>
      </c>
      <c r="P14" s="1">
        <f t="shared" si="1"/>
        <v>0</v>
      </c>
      <c r="Q14" s="87"/>
      <c r="Z14" s="34"/>
      <c r="AA14" s="86"/>
      <c r="AB14" s="145"/>
      <c r="AC14" s="132" t="str">
        <f t="shared" si="2"/>
        <v/>
      </c>
      <c r="AD14" s="1">
        <f t="shared" si="3"/>
        <v>0</v>
      </c>
      <c r="AE14" s="1">
        <f t="shared" si="4"/>
        <v>0</v>
      </c>
      <c r="AF14" s="87"/>
      <c r="AO14" s="86"/>
      <c r="AP14" s="86"/>
      <c r="AQ14" s="145"/>
      <c r="AR14" s="132" t="str">
        <f t="shared" si="5"/>
        <v/>
      </c>
      <c r="AS14" s="1">
        <f t="shared" si="6"/>
        <v>0</v>
      </c>
      <c r="AT14" s="1">
        <f t="shared" si="7"/>
        <v>0</v>
      </c>
      <c r="AU14" s="87"/>
      <c r="BD14" s="86"/>
      <c r="BE14" s="86"/>
      <c r="BF14" s="1">
        <f t="shared" si="8"/>
        <v>0</v>
      </c>
      <c r="BG14" s="1">
        <f t="shared" si="9"/>
        <v>0</v>
      </c>
      <c r="BH14" s="87"/>
      <c r="BQ14" s="86"/>
      <c r="BR14" s="86"/>
      <c r="BS14" s="1">
        <f t="shared" si="10"/>
        <v>0</v>
      </c>
      <c r="BT14" s="1">
        <f t="shared" si="11"/>
        <v>0</v>
      </c>
      <c r="BU14" s="87"/>
      <c r="CD14" s="86"/>
      <c r="CE14" s="86"/>
      <c r="CF14" s="1">
        <f t="shared" si="12"/>
        <v>0</v>
      </c>
      <c r="CG14" s="1">
        <f t="shared" si="13"/>
        <v>0</v>
      </c>
      <c r="CH14" s="87"/>
      <c r="CQ14" s="86"/>
      <c r="CR14" s="86"/>
      <c r="CS14" s="1">
        <f t="shared" si="14"/>
        <v>0</v>
      </c>
      <c r="CT14" s="1">
        <f t="shared" si="15"/>
        <v>0</v>
      </c>
      <c r="CU14" s="87"/>
      <c r="DD14" s="86"/>
      <c r="DE14" s="86"/>
      <c r="DF14" s="1">
        <f t="shared" si="16"/>
        <v>0</v>
      </c>
      <c r="DG14" s="1">
        <f t="shared" si="17"/>
        <v>0</v>
      </c>
      <c r="DH14" s="87"/>
      <c r="DQ14" s="86"/>
      <c r="DR14" s="86"/>
      <c r="DS14" s="1">
        <f t="shared" si="18"/>
        <v>0</v>
      </c>
      <c r="DT14" s="1">
        <f t="shared" si="19"/>
        <v>0</v>
      </c>
      <c r="DU14" s="87"/>
      <c r="ED14" s="86"/>
      <c r="EE14" s="86"/>
      <c r="EF14" s="1">
        <f t="shared" si="20"/>
        <v>0</v>
      </c>
      <c r="EG14" s="1">
        <f t="shared" si="21"/>
        <v>0</v>
      </c>
    </row>
    <row r="15" spans="1:137" x14ac:dyDescent="0.2">
      <c r="A15" s="1" t="s">
        <v>191</v>
      </c>
      <c r="B15" s="136">
        <v>2.4500000000000002</v>
      </c>
      <c r="D15" s="87"/>
      <c r="M15" s="34"/>
      <c r="N15" s="86"/>
      <c r="O15" s="1">
        <f t="shared" si="0"/>
        <v>0</v>
      </c>
      <c r="P15" s="1">
        <f t="shared" si="1"/>
        <v>0</v>
      </c>
      <c r="Q15" s="87"/>
      <c r="Z15" s="34"/>
      <c r="AA15" s="86"/>
      <c r="AB15" s="145"/>
      <c r="AC15" s="132" t="str">
        <f t="shared" si="2"/>
        <v/>
      </c>
      <c r="AD15" s="1">
        <f t="shared" si="3"/>
        <v>0</v>
      </c>
      <c r="AE15" s="1">
        <f t="shared" si="4"/>
        <v>0</v>
      </c>
      <c r="AF15" s="87"/>
      <c r="AO15" s="86"/>
      <c r="AP15" s="86"/>
      <c r="AQ15" s="145"/>
      <c r="AR15" s="132" t="str">
        <f t="shared" si="5"/>
        <v/>
      </c>
      <c r="AS15" s="1">
        <f t="shared" si="6"/>
        <v>0</v>
      </c>
      <c r="AT15" s="1">
        <f t="shared" si="7"/>
        <v>0</v>
      </c>
      <c r="AU15" s="87"/>
      <c r="BD15" s="86"/>
      <c r="BE15" s="86"/>
      <c r="BF15" s="1">
        <f t="shared" si="8"/>
        <v>0</v>
      </c>
      <c r="BG15" s="1">
        <f t="shared" si="9"/>
        <v>0</v>
      </c>
      <c r="BH15" s="87"/>
      <c r="BQ15" s="86"/>
      <c r="BR15" s="86"/>
      <c r="BS15" s="1">
        <f t="shared" si="10"/>
        <v>0</v>
      </c>
      <c r="BT15" s="1">
        <f t="shared" si="11"/>
        <v>0</v>
      </c>
      <c r="BU15" s="87"/>
      <c r="CD15" s="86"/>
      <c r="CE15" s="86"/>
      <c r="CF15" s="1">
        <f t="shared" si="12"/>
        <v>0</v>
      </c>
      <c r="CG15" s="1">
        <f t="shared" si="13"/>
        <v>0</v>
      </c>
      <c r="CH15" s="87"/>
      <c r="CQ15" s="86"/>
      <c r="CR15" s="86"/>
      <c r="CS15" s="1">
        <f t="shared" si="14"/>
        <v>0</v>
      </c>
      <c r="CT15" s="1">
        <f t="shared" si="15"/>
        <v>0</v>
      </c>
      <c r="CU15" s="87"/>
      <c r="DD15" s="86"/>
      <c r="DE15" s="86"/>
      <c r="DF15" s="1">
        <f t="shared" si="16"/>
        <v>0</v>
      </c>
      <c r="DG15" s="1">
        <f t="shared" si="17"/>
        <v>0</v>
      </c>
      <c r="DH15" s="87"/>
      <c r="DQ15" s="86"/>
      <c r="DR15" s="86"/>
      <c r="DS15" s="1">
        <f t="shared" si="18"/>
        <v>0</v>
      </c>
      <c r="DT15" s="1">
        <f t="shared" si="19"/>
        <v>0</v>
      </c>
      <c r="DU15" s="87"/>
      <c r="ED15" s="86"/>
      <c r="EE15" s="86"/>
      <c r="EF15" s="1">
        <f t="shared" si="20"/>
        <v>0</v>
      </c>
      <c r="EG15" s="1">
        <f t="shared" si="21"/>
        <v>0</v>
      </c>
    </row>
    <row r="16" spans="1:137" x14ac:dyDescent="0.2">
      <c r="A16" s="1" t="s">
        <v>192</v>
      </c>
      <c r="B16" s="136">
        <v>2.4500000000000002</v>
      </c>
      <c r="D16" s="87"/>
      <c r="M16" s="34"/>
      <c r="N16" s="86"/>
      <c r="O16" s="1">
        <f t="shared" si="0"/>
        <v>0</v>
      </c>
      <c r="P16" s="1">
        <f t="shared" si="1"/>
        <v>0</v>
      </c>
      <c r="Q16" s="87"/>
      <c r="Z16" s="34"/>
      <c r="AA16" s="86"/>
      <c r="AB16" s="145"/>
      <c r="AC16" s="132" t="str">
        <f t="shared" si="2"/>
        <v/>
      </c>
      <c r="AD16" s="1">
        <f t="shared" si="3"/>
        <v>0</v>
      </c>
      <c r="AE16" s="1">
        <f t="shared" si="4"/>
        <v>0</v>
      </c>
      <c r="AF16" s="87"/>
      <c r="AO16" s="86"/>
      <c r="AP16" s="86"/>
      <c r="AQ16" s="145"/>
      <c r="AR16" s="132" t="str">
        <f t="shared" si="5"/>
        <v/>
      </c>
      <c r="AS16" s="1">
        <f t="shared" si="6"/>
        <v>0</v>
      </c>
      <c r="AT16" s="1">
        <f t="shared" si="7"/>
        <v>0</v>
      </c>
      <c r="AU16" s="87"/>
      <c r="BD16" s="86"/>
      <c r="BE16" s="86"/>
      <c r="BF16" s="1">
        <f t="shared" si="8"/>
        <v>0</v>
      </c>
      <c r="BG16" s="1">
        <f t="shared" si="9"/>
        <v>0</v>
      </c>
      <c r="BH16" s="87"/>
      <c r="BQ16" s="86"/>
      <c r="BR16" s="86"/>
      <c r="BS16" s="1">
        <f t="shared" si="10"/>
        <v>0</v>
      </c>
      <c r="BT16" s="1">
        <f t="shared" si="11"/>
        <v>0</v>
      </c>
      <c r="BU16" s="87"/>
      <c r="CD16" s="86"/>
      <c r="CE16" s="86"/>
      <c r="CF16" s="1">
        <f t="shared" si="12"/>
        <v>0</v>
      </c>
      <c r="CG16" s="1">
        <f t="shared" si="13"/>
        <v>0</v>
      </c>
      <c r="CH16" s="87"/>
      <c r="CQ16" s="86"/>
      <c r="CR16" s="86"/>
      <c r="CS16" s="1">
        <f t="shared" si="14"/>
        <v>0</v>
      </c>
      <c r="CT16" s="1">
        <f t="shared" si="15"/>
        <v>0</v>
      </c>
      <c r="CU16" s="87"/>
      <c r="DD16" s="86"/>
      <c r="DE16" s="86"/>
      <c r="DF16" s="1">
        <f t="shared" si="16"/>
        <v>0</v>
      </c>
      <c r="DG16" s="1">
        <f t="shared" si="17"/>
        <v>0</v>
      </c>
      <c r="DH16" s="87"/>
      <c r="DQ16" s="86"/>
      <c r="DR16" s="86"/>
      <c r="DS16" s="1">
        <f t="shared" si="18"/>
        <v>0</v>
      </c>
      <c r="DT16" s="1">
        <f t="shared" si="19"/>
        <v>0</v>
      </c>
      <c r="DU16" s="87"/>
      <c r="ED16" s="86"/>
      <c r="EE16" s="86"/>
      <c r="EF16" s="1">
        <f t="shared" si="20"/>
        <v>0</v>
      </c>
      <c r="EG16" s="1">
        <f t="shared" si="21"/>
        <v>0</v>
      </c>
    </row>
    <row r="17" spans="2:137" x14ac:dyDescent="0.2">
      <c r="B17" s="34"/>
      <c r="D17" s="87"/>
      <c r="M17" s="34"/>
      <c r="N17" s="86"/>
      <c r="O17" s="1">
        <f t="shared" si="0"/>
        <v>0</v>
      </c>
      <c r="P17" s="1">
        <f t="shared" si="1"/>
        <v>0</v>
      </c>
      <c r="Q17" s="87"/>
      <c r="Z17" s="34"/>
      <c r="AA17" s="86"/>
      <c r="AB17" s="145"/>
      <c r="AC17" s="132" t="str">
        <f t="shared" si="2"/>
        <v/>
      </c>
      <c r="AD17" s="1">
        <f t="shared" si="3"/>
        <v>0</v>
      </c>
      <c r="AE17" s="1">
        <f t="shared" si="4"/>
        <v>0</v>
      </c>
      <c r="AF17" s="87"/>
      <c r="AO17" s="86"/>
      <c r="AP17" s="86"/>
      <c r="AQ17" s="145"/>
      <c r="AR17" s="132" t="str">
        <f t="shared" si="5"/>
        <v/>
      </c>
      <c r="AS17" s="1">
        <f t="shared" si="6"/>
        <v>0</v>
      </c>
      <c r="AT17" s="1">
        <f t="shared" si="7"/>
        <v>0</v>
      </c>
      <c r="AU17" s="87"/>
      <c r="BD17" s="86"/>
      <c r="BE17" s="86"/>
      <c r="BF17" s="1">
        <f t="shared" si="8"/>
        <v>0</v>
      </c>
      <c r="BG17" s="1">
        <f t="shared" si="9"/>
        <v>0</v>
      </c>
      <c r="BH17" s="87"/>
      <c r="BQ17" s="86"/>
      <c r="BR17" s="86"/>
      <c r="BS17" s="1">
        <f t="shared" si="10"/>
        <v>0</v>
      </c>
      <c r="BT17" s="1">
        <f t="shared" si="11"/>
        <v>0</v>
      </c>
      <c r="BU17" s="87"/>
      <c r="CD17" s="86"/>
      <c r="CE17" s="86"/>
      <c r="CF17" s="1">
        <f t="shared" si="12"/>
        <v>0</v>
      </c>
      <c r="CG17" s="1">
        <f t="shared" si="13"/>
        <v>0</v>
      </c>
      <c r="CH17" s="87"/>
      <c r="CQ17" s="86"/>
      <c r="CR17" s="86"/>
      <c r="CS17" s="1">
        <f t="shared" si="14"/>
        <v>0</v>
      </c>
      <c r="CT17" s="1">
        <f t="shared" si="15"/>
        <v>0</v>
      </c>
      <c r="CU17" s="87"/>
      <c r="DD17" s="86"/>
      <c r="DE17" s="86"/>
      <c r="DF17" s="1">
        <f t="shared" si="16"/>
        <v>0</v>
      </c>
      <c r="DG17" s="1">
        <f t="shared" si="17"/>
        <v>0</v>
      </c>
      <c r="DH17" s="87"/>
      <c r="DQ17" s="86"/>
      <c r="DR17" s="86"/>
      <c r="DS17" s="1">
        <f t="shared" si="18"/>
        <v>0</v>
      </c>
      <c r="DT17" s="1">
        <f t="shared" si="19"/>
        <v>0</v>
      </c>
      <c r="DU17" s="87"/>
      <c r="ED17" s="86"/>
      <c r="EE17" s="86"/>
      <c r="EF17" s="1">
        <f t="shared" si="20"/>
        <v>0</v>
      </c>
      <c r="EG17" s="1">
        <f t="shared" si="21"/>
        <v>0</v>
      </c>
    </row>
    <row r="18" spans="2:137" x14ac:dyDescent="0.2">
      <c r="B18" s="34"/>
      <c r="D18" s="87"/>
      <c r="M18" s="34"/>
      <c r="N18" s="86"/>
      <c r="O18" s="1">
        <f t="shared" si="0"/>
        <v>0</v>
      </c>
      <c r="P18" s="1">
        <f t="shared" si="1"/>
        <v>0</v>
      </c>
      <c r="Q18" s="87"/>
      <c r="Z18" s="34"/>
      <c r="AA18" s="86"/>
      <c r="AB18" s="145"/>
      <c r="AC18" s="132" t="str">
        <f t="shared" si="2"/>
        <v/>
      </c>
      <c r="AD18" s="1">
        <f t="shared" si="3"/>
        <v>0</v>
      </c>
      <c r="AE18" s="1">
        <f t="shared" si="4"/>
        <v>0</v>
      </c>
      <c r="AF18" s="87"/>
      <c r="AO18" s="86"/>
      <c r="AP18" s="86"/>
      <c r="AQ18" s="145"/>
      <c r="AR18" s="132" t="str">
        <f t="shared" si="5"/>
        <v/>
      </c>
      <c r="AS18" s="1">
        <f t="shared" si="6"/>
        <v>0</v>
      </c>
      <c r="AT18" s="1">
        <f t="shared" si="7"/>
        <v>0</v>
      </c>
      <c r="AU18" s="87"/>
      <c r="BD18" s="86"/>
      <c r="BE18" s="86"/>
      <c r="BF18" s="1">
        <f t="shared" si="8"/>
        <v>0</v>
      </c>
      <c r="BG18" s="1">
        <f t="shared" si="9"/>
        <v>0</v>
      </c>
      <c r="BH18" s="87"/>
      <c r="BQ18" s="86"/>
      <c r="BR18" s="86"/>
      <c r="BS18" s="1">
        <f t="shared" si="10"/>
        <v>0</v>
      </c>
      <c r="BT18" s="1">
        <f t="shared" si="11"/>
        <v>0</v>
      </c>
      <c r="BU18" s="87"/>
      <c r="CD18" s="86"/>
      <c r="CE18" s="86"/>
      <c r="CF18" s="1">
        <f t="shared" si="12"/>
        <v>0</v>
      </c>
      <c r="CG18" s="1">
        <f t="shared" si="13"/>
        <v>0</v>
      </c>
      <c r="CH18" s="87"/>
      <c r="CQ18" s="86"/>
      <c r="CR18" s="86"/>
      <c r="CS18" s="1">
        <f t="shared" si="14"/>
        <v>0</v>
      </c>
      <c r="CT18" s="1">
        <f t="shared" si="15"/>
        <v>0</v>
      </c>
      <c r="CU18" s="87"/>
      <c r="DD18" s="86"/>
      <c r="DE18" s="86"/>
      <c r="DF18" s="1">
        <f t="shared" si="16"/>
        <v>0</v>
      </c>
      <c r="DG18" s="1">
        <f t="shared" si="17"/>
        <v>0</v>
      </c>
      <c r="DH18" s="87"/>
      <c r="DQ18" s="86"/>
      <c r="DR18" s="86"/>
      <c r="DS18" s="1">
        <f t="shared" si="18"/>
        <v>0</v>
      </c>
      <c r="DT18" s="1">
        <f t="shared" si="19"/>
        <v>0</v>
      </c>
      <c r="DU18" s="87"/>
      <c r="ED18" s="86"/>
      <c r="EE18" s="86"/>
      <c r="EF18" s="1">
        <f t="shared" si="20"/>
        <v>0</v>
      </c>
      <c r="EG18" s="1">
        <f t="shared" si="21"/>
        <v>0</v>
      </c>
    </row>
    <row r="19" spans="2:137" x14ac:dyDescent="0.2">
      <c r="B19" s="34"/>
      <c r="D19" s="87"/>
      <c r="M19" s="34"/>
      <c r="N19" s="86"/>
      <c r="O19" s="1">
        <f t="shared" si="0"/>
        <v>0</v>
      </c>
      <c r="P19" s="1">
        <f t="shared" si="1"/>
        <v>0</v>
      </c>
      <c r="Q19" s="87"/>
      <c r="Z19" s="34"/>
      <c r="AA19" s="86"/>
      <c r="AB19" s="145"/>
      <c r="AC19" s="132" t="str">
        <f t="shared" si="2"/>
        <v/>
      </c>
      <c r="AD19" s="1">
        <f t="shared" si="3"/>
        <v>0</v>
      </c>
      <c r="AE19" s="1">
        <f t="shared" si="4"/>
        <v>0</v>
      </c>
      <c r="AF19" s="87"/>
      <c r="AO19" s="86"/>
      <c r="AP19" s="86"/>
      <c r="AQ19" s="145"/>
      <c r="AR19" s="132" t="str">
        <f t="shared" si="5"/>
        <v/>
      </c>
      <c r="AS19" s="1">
        <f t="shared" si="6"/>
        <v>0</v>
      </c>
      <c r="AT19" s="1">
        <f t="shared" si="7"/>
        <v>0</v>
      </c>
      <c r="AU19" s="87"/>
      <c r="BD19" s="86"/>
      <c r="BE19" s="86"/>
      <c r="BF19" s="1">
        <f t="shared" si="8"/>
        <v>0</v>
      </c>
      <c r="BG19" s="1">
        <f t="shared" si="9"/>
        <v>0</v>
      </c>
      <c r="BH19" s="87"/>
      <c r="BQ19" s="86"/>
      <c r="BR19" s="86"/>
      <c r="BS19" s="1">
        <f t="shared" si="10"/>
        <v>0</v>
      </c>
      <c r="BT19" s="1">
        <f t="shared" si="11"/>
        <v>0</v>
      </c>
      <c r="BU19" s="87"/>
      <c r="CD19" s="86"/>
      <c r="CE19" s="86"/>
      <c r="CF19" s="1">
        <f t="shared" si="12"/>
        <v>0</v>
      </c>
      <c r="CG19" s="1">
        <f t="shared" si="13"/>
        <v>0</v>
      </c>
      <c r="CH19" s="87"/>
      <c r="CQ19" s="86"/>
      <c r="CR19" s="86"/>
      <c r="CS19" s="1">
        <f t="shared" si="14"/>
        <v>0</v>
      </c>
      <c r="CT19" s="1">
        <f t="shared" si="15"/>
        <v>0</v>
      </c>
      <c r="CU19" s="87"/>
      <c r="DD19" s="86"/>
      <c r="DE19" s="86"/>
      <c r="DF19" s="1">
        <f t="shared" si="16"/>
        <v>0</v>
      </c>
      <c r="DG19" s="1">
        <f t="shared" si="17"/>
        <v>0</v>
      </c>
      <c r="DH19" s="87"/>
      <c r="DQ19" s="86"/>
      <c r="DR19" s="86"/>
      <c r="DS19" s="1">
        <f t="shared" si="18"/>
        <v>0</v>
      </c>
      <c r="DT19" s="1">
        <f t="shared" si="19"/>
        <v>0</v>
      </c>
      <c r="DU19" s="87"/>
      <c r="ED19" s="86"/>
      <c r="EE19" s="86"/>
      <c r="EF19" s="1">
        <f t="shared" si="20"/>
        <v>0</v>
      </c>
      <c r="EG19" s="1">
        <f t="shared" si="21"/>
        <v>0</v>
      </c>
    </row>
    <row r="20" spans="2:137" x14ac:dyDescent="0.2">
      <c r="B20" s="34"/>
      <c r="D20" s="87"/>
      <c r="M20" s="34"/>
      <c r="N20" s="86"/>
      <c r="O20" s="1">
        <f t="shared" si="0"/>
        <v>0</v>
      </c>
      <c r="P20" s="1">
        <f t="shared" si="1"/>
        <v>0</v>
      </c>
      <c r="Q20" s="87"/>
      <c r="Z20" s="34"/>
      <c r="AA20" s="86"/>
      <c r="AB20" s="145"/>
      <c r="AC20" s="132" t="str">
        <f t="shared" si="2"/>
        <v/>
      </c>
      <c r="AD20" s="1">
        <f t="shared" si="3"/>
        <v>0</v>
      </c>
      <c r="AE20" s="1">
        <f t="shared" si="4"/>
        <v>0</v>
      </c>
      <c r="AF20" s="87"/>
      <c r="AO20" s="86"/>
      <c r="AP20" s="86"/>
      <c r="AQ20" s="145"/>
      <c r="AR20" s="132" t="str">
        <f t="shared" si="5"/>
        <v/>
      </c>
      <c r="AS20" s="1">
        <f t="shared" si="6"/>
        <v>0</v>
      </c>
      <c r="AT20" s="1">
        <f t="shared" si="7"/>
        <v>0</v>
      </c>
      <c r="AU20" s="87"/>
      <c r="BD20" s="86"/>
      <c r="BE20" s="86"/>
      <c r="BF20" s="1">
        <f t="shared" si="8"/>
        <v>0</v>
      </c>
      <c r="BG20" s="1">
        <f t="shared" si="9"/>
        <v>0</v>
      </c>
      <c r="BH20" s="87"/>
      <c r="BQ20" s="86"/>
      <c r="BR20" s="86"/>
      <c r="BS20" s="1">
        <f t="shared" si="10"/>
        <v>0</v>
      </c>
      <c r="BT20" s="1">
        <f t="shared" si="11"/>
        <v>0</v>
      </c>
      <c r="BU20" s="87"/>
      <c r="CD20" s="86"/>
      <c r="CE20" s="86"/>
      <c r="CF20" s="1">
        <f t="shared" si="12"/>
        <v>0</v>
      </c>
      <c r="CG20" s="1">
        <f t="shared" si="13"/>
        <v>0</v>
      </c>
      <c r="CH20" s="87"/>
      <c r="CQ20" s="86"/>
      <c r="CR20" s="86"/>
      <c r="CS20" s="1">
        <f t="shared" si="14"/>
        <v>0</v>
      </c>
      <c r="CT20" s="1">
        <f t="shared" si="15"/>
        <v>0</v>
      </c>
      <c r="CU20" s="87"/>
      <c r="DD20" s="86"/>
      <c r="DE20" s="86"/>
      <c r="DF20" s="1">
        <f t="shared" si="16"/>
        <v>0</v>
      </c>
      <c r="DG20" s="1">
        <f t="shared" si="17"/>
        <v>0</v>
      </c>
      <c r="DH20" s="87"/>
      <c r="DQ20" s="86"/>
      <c r="DR20" s="86"/>
      <c r="DS20" s="1">
        <f t="shared" si="18"/>
        <v>0</v>
      </c>
      <c r="DT20" s="1">
        <f t="shared" si="19"/>
        <v>0</v>
      </c>
      <c r="DU20" s="87"/>
      <c r="ED20" s="86"/>
      <c r="EE20" s="86"/>
      <c r="EF20" s="1">
        <f t="shared" si="20"/>
        <v>0</v>
      </c>
      <c r="EG20" s="1">
        <f t="shared" si="21"/>
        <v>0</v>
      </c>
    </row>
    <row r="21" spans="2:137" x14ac:dyDescent="0.2">
      <c r="B21" s="34"/>
      <c r="D21" s="87"/>
      <c r="M21" s="34"/>
      <c r="N21" s="86"/>
      <c r="O21" s="1">
        <f t="shared" si="0"/>
        <v>0</v>
      </c>
      <c r="P21" s="1">
        <f t="shared" si="1"/>
        <v>0</v>
      </c>
      <c r="Q21" s="87"/>
      <c r="Z21" s="34"/>
      <c r="AA21" s="86"/>
      <c r="AB21" s="145"/>
      <c r="AC21" s="132" t="str">
        <f t="shared" si="2"/>
        <v/>
      </c>
      <c r="AD21" s="1">
        <f t="shared" si="3"/>
        <v>0</v>
      </c>
      <c r="AE21" s="1">
        <f t="shared" si="4"/>
        <v>0</v>
      </c>
      <c r="AF21" s="87"/>
      <c r="AO21" s="86"/>
      <c r="AP21" s="86"/>
      <c r="AQ21" s="145"/>
      <c r="AR21" s="132" t="str">
        <f t="shared" si="5"/>
        <v/>
      </c>
      <c r="AS21" s="1">
        <f t="shared" si="6"/>
        <v>0</v>
      </c>
      <c r="AT21" s="1">
        <f t="shared" si="7"/>
        <v>0</v>
      </c>
      <c r="AU21" s="87"/>
      <c r="BD21" s="86"/>
      <c r="BE21" s="86"/>
      <c r="BF21" s="1">
        <f t="shared" si="8"/>
        <v>0</v>
      </c>
      <c r="BG21" s="1">
        <f t="shared" si="9"/>
        <v>0</v>
      </c>
      <c r="BH21" s="87"/>
      <c r="BQ21" s="86"/>
      <c r="BR21" s="86"/>
      <c r="BS21" s="1">
        <f t="shared" si="10"/>
        <v>0</v>
      </c>
      <c r="BT21" s="1">
        <f t="shared" si="11"/>
        <v>0</v>
      </c>
      <c r="BU21" s="87"/>
      <c r="CD21" s="86"/>
      <c r="CE21" s="86"/>
      <c r="CF21" s="1">
        <f t="shared" si="12"/>
        <v>0</v>
      </c>
      <c r="CG21" s="1">
        <f t="shared" si="13"/>
        <v>0</v>
      </c>
      <c r="CH21" s="87"/>
      <c r="CQ21" s="86"/>
      <c r="CR21" s="86"/>
      <c r="CS21" s="1">
        <f t="shared" si="14"/>
        <v>0</v>
      </c>
      <c r="CT21" s="1">
        <f t="shared" si="15"/>
        <v>0</v>
      </c>
      <c r="CU21" s="87"/>
      <c r="DD21" s="86"/>
      <c r="DE21" s="86"/>
      <c r="DF21" s="1">
        <f t="shared" si="16"/>
        <v>0</v>
      </c>
      <c r="DG21" s="1">
        <f t="shared" si="17"/>
        <v>0</v>
      </c>
      <c r="DH21" s="87"/>
      <c r="DQ21" s="86"/>
      <c r="DR21" s="86"/>
      <c r="DS21" s="1">
        <f t="shared" si="18"/>
        <v>0</v>
      </c>
      <c r="DT21" s="1">
        <f t="shared" si="19"/>
        <v>0</v>
      </c>
      <c r="DU21" s="87"/>
      <c r="ED21" s="86"/>
      <c r="EE21" s="86"/>
      <c r="EF21" s="1">
        <f t="shared" si="20"/>
        <v>0</v>
      </c>
      <c r="EG21" s="1">
        <f t="shared" si="21"/>
        <v>0</v>
      </c>
    </row>
    <row r="22" spans="2:137" x14ac:dyDescent="0.2">
      <c r="B22" s="34"/>
      <c r="D22" s="87"/>
      <c r="M22" s="34"/>
      <c r="N22" s="86"/>
      <c r="O22" s="1">
        <f t="shared" si="0"/>
        <v>0</v>
      </c>
      <c r="P22" s="1">
        <f t="shared" si="1"/>
        <v>0</v>
      </c>
      <c r="Q22" s="87"/>
      <c r="Z22" s="34"/>
      <c r="AA22" s="86"/>
      <c r="AB22" s="145"/>
      <c r="AC22" s="132" t="str">
        <f t="shared" si="2"/>
        <v/>
      </c>
      <c r="AD22" s="1">
        <f t="shared" si="3"/>
        <v>0</v>
      </c>
      <c r="AE22" s="1">
        <f t="shared" si="4"/>
        <v>0</v>
      </c>
      <c r="AF22" s="87"/>
      <c r="AO22" s="86"/>
      <c r="AP22" s="86"/>
      <c r="AQ22" s="145"/>
      <c r="AR22" s="132" t="str">
        <f t="shared" si="5"/>
        <v/>
      </c>
      <c r="AS22" s="1">
        <f t="shared" si="6"/>
        <v>0</v>
      </c>
      <c r="AT22" s="1">
        <f t="shared" si="7"/>
        <v>0</v>
      </c>
      <c r="AU22" s="87"/>
      <c r="BD22" s="86"/>
      <c r="BE22" s="86"/>
      <c r="BF22" s="1">
        <f t="shared" si="8"/>
        <v>0</v>
      </c>
      <c r="BG22" s="1">
        <f t="shared" si="9"/>
        <v>0</v>
      </c>
      <c r="BH22" s="87"/>
      <c r="BQ22" s="86"/>
      <c r="BR22" s="86"/>
      <c r="BS22" s="1">
        <f t="shared" si="10"/>
        <v>0</v>
      </c>
      <c r="BT22" s="1">
        <f t="shared" si="11"/>
        <v>0</v>
      </c>
      <c r="BU22" s="87"/>
      <c r="CD22" s="86"/>
      <c r="CE22" s="86"/>
      <c r="CF22" s="1">
        <f t="shared" si="12"/>
        <v>0</v>
      </c>
      <c r="CG22" s="1">
        <f t="shared" si="13"/>
        <v>0</v>
      </c>
      <c r="CH22" s="87"/>
      <c r="CQ22" s="86"/>
      <c r="CR22" s="86"/>
      <c r="CS22" s="1">
        <f t="shared" si="14"/>
        <v>0</v>
      </c>
      <c r="CT22" s="1">
        <f t="shared" si="15"/>
        <v>0</v>
      </c>
      <c r="CU22" s="87"/>
      <c r="DD22" s="86"/>
      <c r="DE22" s="86"/>
      <c r="DF22" s="1">
        <f t="shared" si="16"/>
        <v>0</v>
      </c>
      <c r="DG22" s="1">
        <f t="shared" si="17"/>
        <v>0</v>
      </c>
      <c r="DH22" s="87"/>
      <c r="DQ22" s="86"/>
      <c r="DR22" s="86"/>
      <c r="DS22" s="1">
        <f t="shared" si="18"/>
        <v>0</v>
      </c>
      <c r="DT22" s="1">
        <f t="shared" si="19"/>
        <v>0</v>
      </c>
      <c r="DU22" s="87"/>
      <c r="ED22" s="86"/>
      <c r="EE22" s="86"/>
      <c r="EF22" s="1">
        <f t="shared" si="20"/>
        <v>0</v>
      </c>
      <c r="EG22" s="1">
        <f t="shared" si="21"/>
        <v>0</v>
      </c>
    </row>
    <row r="23" spans="2:137" x14ac:dyDescent="0.2">
      <c r="B23" s="34"/>
      <c r="D23" s="87"/>
      <c r="M23" s="34"/>
      <c r="N23" s="86"/>
      <c r="O23" s="1">
        <f t="shared" si="0"/>
        <v>0</v>
      </c>
      <c r="P23" s="1">
        <f t="shared" si="1"/>
        <v>0</v>
      </c>
      <c r="Q23" s="87"/>
      <c r="Z23" s="34"/>
      <c r="AA23" s="86"/>
      <c r="AB23" s="145"/>
      <c r="AC23" s="132" t="str">
        <f t="shared" si="2"/>
        <v/>
      </c>
      <c r="AD23" s="1">
        <f t="shared" si="3"/>
        <v>0</v>
      </c>
      <c r="AE23" s="1">
        <f t="shared" si="4"/>
        <v>0</v>
      </c>
      <c r="AF23" s="87"/>
      <c r="AO23" s="86"/>
      <c r="AP23" s="86"/>
      <c r="AQ23" s="145"/>
      <c r="AR23" s="132" t="str">
        <f t="shared" si="5"/>
        <v/>
      </c>
      <c r="AS23" s="1">
        <f t="shared" si="6"/>
        <v>0</v>
      </c>
      <c r="AT23" s="1">
        <f t="shared" si="7"/>
        <v>0</v>
      </c>
      <c r="AU23" s="87"/>
      <c r="BD23" s="86"/>
      <c r="BE23" s="86"/>
      <c r="BF23" s="1">
        <f t="shared" si="8"/>
        <v>0</v>
      </c>
      <c r="BG23" s="1">
        <f t="shared" si="9"/>
        <v>0</v>
      </c>
      <c r="BH23" s="87"/>
      <c r="BQ23" s="86"/>
      <c r="BR23" s="86"/>
      <c r="BS23" s="1">
        <f t="shared" si="10"/>
        <v>0</v>
      </c>
      <c r="BT23" s="1">
        <f t="shared" si="11"/>
        <v>0</v>
      </c>
      <c r="BU23" s="87"/>
      <c r="CD23" s="86"/>
      <c r="CE23" s="86"/>
      <c r="CF23" s="1">
        <f t="shared" si="12"/>
        <v>0</v>
      </c>
      <c r="CG23" s="1">
        <f t="shared" si="13"/>
        <v>0</v>
      </c>
      <c r="CH23" s="87"/>
      <c r="CQ23" s="86"/>
      <c r="CR23" s="86"/>
      <c r="CS23" s="1">
        <f t="shared" si="14"/>
        <v>0</v>
      </c>
      <c r="CT23" s="1">
        <f t="shared" si="15"/>
        <v>0</v>
      </c>
      <c r="CU23" s="87"/>
      <c r="DD23" s="86"/>
      <c r="DE23" s="86"/>
      <c r="DF23" s="1">
        <f t="shared" si="16"/>
        <v>0</v>
      </c>
      <c r="DG23" s="1">
        <f t="shared" si="17"/>
        <v>0</v>
      </c>
      <c r="DH23" s="87"/>
      <c r="DQ23" s="86"/>
      <c r="DR23" s="86"/>
      <c r="DS23" s="1">
        <f t="shared" si="18"/>
        <v>0</v>
      </c>
      <c r="DT23" s="1">
        <f t="shared" si="19"/>
        <v>0</v>
      </c>
      <c r="DU23" s="87"/>
      <c r="ED23" s="86"/>
      <c r="EE23" s="86"/>
      <c r="EF23" s="1">
        <f t="shared" si="20"/>
        <v>0</v>
      </c>
      <c r="EG23" s="1">
        <f t="shared" si="21"/>
        <v>0</v>
      </c>
    </row>
    <row r="24" spans="2:137" x14ac:dyDescent="0.2">
      <c r="B24" s="34"/>
      <c r="D24" s="87"/>
      <c r="M24" s="34"/>
      <c r="N24" s="86"/>
      <c r="O24" s="1">
        <f t="shared" si="0"/>
        <v>0</v>
      </c>
      <c r="P24" s="1">
        <f t="shared" si="1"/>
        <v>0</v>
      </c>
      <c r="Q24" s="87"/>
      <c r="Z24" s="34"/>
      <c r="AA24" s="86"/>
      <c r="AB24" s="145"/>
      <c r="AC24" s="132" t="str">
        <f t="shared" si="2"/>
        <v/>
      </c>
      <c r="AD24" s="1">
        <f t="shared" si="3"/>
        <v>0</v>
      </c>
      <c r="AE24" s="1">
        <f t="shared" si="4"/>
        <v>0</v>
      </c>
      <c r="AF24" s="87"/>
      <c r="AO24" s="86"/>
      <c r="AP24" s="86"/>
      <c r="AQ24" s="145"/>
      <c r="AR24" s="132" t="str">
        <f t="shared" si="5"/>
        <v/>
      </c>
      <c r="AS24" s="1">
        <f t="shared" si="6"/>
        <v>0</v>
      </c>
      <c r="AT24" s="1">
        <f t="shared" si="7"/>
        <v>0</v>
      </c>
      <c r="AU24" s="87"/>
      <c r="BD24" s="86"/>
      <c r="BE24" s="86"/>
      <c r="BF24" s="1">
        <f t="shared" si="8"/>
        <v>0</v>
      </c>
      <c r="BG24" s="1">
        <f t="shared" si="9"/>
        <v>0</v>
      </c>
      <c r="BH24" s="87"/>
      <c r="BQ24" s="86"/>
      <c r="BR24" s="86"/>
      <c r="BS24" s="1">
        <f t="shared" si="10"/>
        <v>0</v>
      </c>
      <c r="BT24" s="1">
        <f t="shared" si="11"/>
        <v>0</v>
      </c>
      <c r="BU24" s="87"/>
      <c r="CD24" s="86"/>
      <c r="CE24" s="86"/>
      <c r="CF24" s="1">
        <f t="shared" si="12"/>
        <v>0</v>
      </c>
      <c r="CG24" s="1">
        <f t="shared" si="13"/>
        <v>0</v>
      </c>
      <c r="CH24" s="87"/>
      <c r="CQ24" s="86"/>
      <c r="CR24" s="86"/>
      <c r="CS24" s="1">
        <f t="shared" si="14"/>
        <v>0</v>
      </c>
      <c r="CT24" s="1">
        <f t="shared" si="15"/>
        <v>0</v>
      </c>
      <c r="CU24" s="87"/>
      <c r="DD24" s="86"/>
      <c r="DE24" s="86"/>
      <c r="DF24" s="1">
        <f t="shared" si="16"/>
        <v>0</v>
      </c>
      <c r="DG24" s="1">
        <f t="shared" si="17"/>
        <v>0</v>
      </c>
      <c r="DH24" s="87"/>
      <c r="DQ24" s="86"/>
      <c r="DR24" s="86"/>
      <c r="DS24" s="1">
        <f t="shared" si="18"/>
        <v>0</v>
      </c>
      <c r="DT24" s="1">
        <f t="shared" si="19"/>
        <v>0</v>
      </c>
      <c r="DU24" s="87"/>
      <c r="ED24" s="86"/>
      <c r="EE24" s="86"/>
      <c r="EF24" s="1">
        <f t="shared" si="20"/>
        <v>0</v>
      </c>
      <c r="EG24" s="1">
        <f t="shared" si="21"/>
        <v>0</v>
      </c>
    </row>
    <row r="25" spans="2:137" x14ac:dyDescent="0.2">
      <c r="B25" s="34"/>
      <c r="D25" s="87"/>
      <c r="M25" s="34"/>
      <c r="N25" s="86"/>
      <c r="O25" s="1">
        <f t="shared" si="0"/>
        <v>0</v>
      </c>
      <c r="P25" s="1">
        <f t="shared" si="1"/>
        <v>0</v>
      </c>
      <c r="Q25" s="87"/>
      <c r="Z25" s="34"/>
      <c r="AA25" s="86"/>
      <c r="AB25" s="145"/>
      <c r="AC25" s="132" t="str">
        <f t="shared" si="2"/>
        <v/>
      </c>
      <c r="AD25" s="1">
        <f t="shared" si="3"/>
        <v>0</v>
      </c>
      <c r="AE25" s="1">
        <f t="shared" si="4"/>
        <v>0</v>
      </c>
      <c r="AF25" s="87"/>
      <c r="AO25" s="86"/>
      <c r="AP25" s="86"/>
      <c r="AQ25" s="145"/>
      <c r="AR25" s="132" t="str">
        <f t="shared" si="5"/>
        <v/>
      </c>
      <c r="AS25" s="1">
        <f t="shared" si="6"/>
        <v>0</v>
      </c>
      <c r="AT25" s="1">
        <f t="shared" si="7"/>
        <v>0</v>
      </c>
      <c r="AU25" s="87"/>
      <c r="BD25" s="86"/>
      <c r="BE25" s="86"/>
      <c r="BF25" s="1">
        <f t="shared" si="8"/>
        <v>0</v>
      </c>
      <c r="BG25" s="1">
        <f t="shared" si="9"/>
        <v>0</v>
      </c>
      <c r="BH25" s="87"/>
      <c r="BQ25" s="86"/>
      <c r="BR25" s="86"/>
      <c r="BS25" s="1">
        <f t="shared" si="10"/>
        <v>0</v>
      </c>
      <c r="BT25" s="1">
        <f t="shared" si="11"/>
        <v>0</v>
      </c>
      <c r="BU25" s="87"/>
      <c r="CD25" s="86"/>
      <c r="CE25" s="86"/>
      <c r="CF25" s="1">
        <f t="shared" si="12"/>
        <v>0</v>
      </c>
      <c r="CG25" s="1">
        <f t="shared" si="13"/>
        <v>0</v>
      </c>
      <c r="CH25" s="87"/>
      <c r="CQ25" s="86"/>
      <c r="CR25" s="86"/>
      <c r="CS25" s="1">
        <f t="shared" si="14"/>
        <v>0</v>
      </c>
      <c r="CT25" s="1">
        <f t="shared" si="15"/>
        <v>0</v>
      </c>
      <c r="CU25" s="87"/>
      <c r="DD25" s="86"/>
      <c r="DE25" s="86"/>
      <c r="DF25" s="1">
        <f t="shared" si="16"/>
        <v>0</v>
      </c>
      <c r="DG25" s="1">
        <f t="shared" si="17"/>
        <v>0</v>
      </c>
      <c r="DH25" s="87"/>
      <c r="DQ25" s="86"/>
      <c r="DR25" s="86"/>
      <c r="DS25" s="1">
        <f t="shared" si="18"/>
        <v>0</v>
      </c>
      <c r="DT25" s="1">
        <f t="shared" si="19"/>
        <v>0</v>
      </c>
      <c r="DU25" s="87"/>
      <c r="ED25" s="86"/>
      <c r="EE25" s="86"/>
      <c r="EF25" s="1">
        <f t="shared" si="20"/>
        <v>0</v>
      </c>
      <c r="EG25" s="1">
        <f t="shared" si="21"/>
        <v>0</v>
      </c>
    </row>
    <row r="26" spans="2:137" x14ac:dyDescent="0.2">
      <c r="B26" s="34"/>
      <c r="D26" s="87"/>
      <c r="M26" s="34"/>
      <c r="N26" s="86"/>
      <c r="O26" s="1">
        <f t="shared" si="0"/>
        <v>0</v>
      </c>
      <c r="P26" s="1">
        <f t="shared" si="1"/>
        <v>0</v>
      </c>
      <c r="Q26" s="87"/>
      <c r="Z26" s="34"/>
      <c r="AA26" s="86"/>
      <c r="AB26" s="145"/>
      <c r="AC26" s="132" t="str">
        <f t="shared" si="2"/>
        <v/>
      </c>
      <c r="AD26" s="1">
        <f t="shared" si="3"/>
        <v>0</v>
      </c>
      <c r="AE26" s="1">
        <f t="shared" si="4"/>
        <v>0</v>
      </c>
      <c r="AF26" s="87"/>
      <c r="AO26" s="86"/>
      <c r="AP26" s="86"/>
      <c r="AQ26" s="145"/>
      <c r="AR26" s="132" t="str">
        <f t="shared" si="5"/>
        <v/>
      </c>
      <c r="AS26" s="1">
        <f t="shared" si="6"/>
        <v>0</v>
      </c>
      <c r="AT26" s="1">
        <f t="shared" si="7"/>
        <v>0</v>
      </c>
      <c r="AU26" s="87"/>
      <c r="BD26" s="86"/>
      <c r="BE26" s="86"/>
      <c r="BF26" s="1">
        <f t="shared" si="8"/>
        <v>0</v>
      </c>
      <c r="BG26" s="1">
        <f t="shared" si="9"/>
        <v>0</v>
      </c>
      <c r="BH26" s="87"/>
      <c r="BQ26" s="86"/>
      <c r="BR26" s="86"/>
      <c r="BS26" s="1">
        <f t="shared" si="10"/>
        <v>0</v>
      </c>
      <c r="BT26" s="1">
        <f t="shared" si="11"/>
        <v>0</v>
      </c>
      <c r="BU26" s="87"/>
      <c r="CD26" s="86"/>
      <c r="CE26" s="86"/>
      <c r="CF26" s="1">
        <f t="shared" si="12"/>
        <v>0</v>
      </c>
      <c r="CG26" s="1">
        <f t="shared" si="13"/>
        <v>0</v>
      </c>
      <c r="CH26" s="87"/>
      <c r="CQ26" s="86"/>
      <c r="CR26" s="86"/>
      <c r="CS26" s="1">
        <f t="shared" si="14"/>
        <v>0</v>
      </c>
      <c r="CT26" s="1">
        <f t="shared" si="15"/>
        <v>0</v>
      </c>
      <c r="CU26" s="87"/>
      <c r="DD26" s="86"/>
      <c r="DE26" s="86"/>
      <c r="DF26" s="1">
        <f t="shared" si="16"/>
        <v>0</v>
      </c>
      <c r="DG26" s="1">
        <f t="shared" si="17"/>
        <v>0</v>
      </c>
      <c r="DH26" s="87"/>
      <c r="DQ26" s="86"/>
      <c r="DR26" s="86"/>
      <c r="DS26" s="1">
        <f t="shared" si="18"/>
        <v>0</v>
      </c>
      <c r="DT26" s="1">
        <f t="shared" si="19"/>
        <v>0</v>
      </c>
      <c r="DU26" s="87"/>
      <c r="ED26" s="86"/>
      <c r="EE26" s="86"/>
      <c r="EF26" s="1">
        <f t="shared" si="20"/>
        <v>0</v>
      </c>
      <c r="EG26" s="1">
        <f t="shared" si="21"/>
        <v>0</v>
      </c>
    </row>
    <row r="27" spans="2:137" x14ac:dyDescent="0.2">
      <c r="B27" s="34"/>
      <c r="D27" s="87"/>
      <c r="M27" s="34"/>
      <c r="N27" s="86"/>
      <c r="O27" s="1">
        <f t="shared" si="0"/>
        <v>0</v>
      </c>
      <c r="P27" s="1">
        <f t="shared" si="1"/>
        <v>0</v>
      </c>
      <c r="Q27" s="87"/>
      <c r="Z27" s="34"/>
      <c r="AA27" s="86"/>
      <c r="AB27" s="145"/>
      <c r="AC27" s="132" t="str">
        <f t="shared" si="2"/>
        <v/>
      </c>
      <c r="AD27" s="1">
        <f t="shared" si="3"/>
        <v>0</v>
      </c>
      <c r="AE27" s="1">
        <f t="shared" si="4"/>
        <v>0</v>
      </c>
      <c r="AF27" s="87"/>
      <c r="AO27" s="86"/>
      <c r="AP27" s="86"/>
      <c r="AQ27" s="145"/>
      <c r="AR27" s="132" t="str">
        <f t="shared" si="5"/>
        <v/>
      </c>
      <c r="AS27" s="1">
        <f t="shared" si="6"/>
        <v>0</v>
      </c>
      <c r="AT27" s="1">
        <f t="shared" si="7"/>
        <v>0</v>
      </c>
      <c r="AU27" s="87"/>
      <c r="BD27" s="86"/>
      <c r="BE27" s="86"/>
      <c r="BF27" s="1">
        <f t="shared" si="8"/>
        <v>0</v>
      </c>
      <c r="BG27" s="1">
        <f t="shared" si="9"/>
        <v>0</v>
      </c>
      <c r="BH27" s="87"/>
      <c r="BQ27" s="86"/>
      <c r="BR27" s="86"/>
      <c r="BS27" s="1">
        <f t="shared" si="10"/>
        <v>0</v>
      </c>
      <c r="BT27" s="1">
        <f t="shared" si="11"/>
        <v>0</v>
      </c>
      <c r="BU27" s="87"/>
      <c r="CD27" s="86"/>
      <c r="CE27" s="86"/>
      <c r="CF27" s="1">
        <f t="shared" si="12"/>
        <v>0</v>
      </c>
      <c r="CG27" s="1">
        <f t="shared" si="13"/>
        <v>0</v>
      </c>
      <c r="CH27" s="87"/>
      <c r="CQ27" s="86"/>
      <c r="CR27" s="86"/>
      <c r="CS27" s="1">
        <f t="shared" si="14"/>
        <v>0</v>
      </c>
      <c r="CT27" s="1">
        <f t="shared" si="15"/>
        <v>0</v>
      </c>
      <c r="CU27" s="87"/>
      <c r="DD27" s="86"/>
      <c r="DE27" s="86"/>
      <c r="DF27" s="1">
        <f t="shared" si="16"/>
        <v>0</v>
      </c>
      <c r="DG27" s="1">
        <f t="shared" si="17"/>
        <v>0</v>
      </c>
      <c r="DH27" s="87"/>
      <c r="DQ27" s="86"/>
      <c r="DR27" s="86"/>
      <c r="DS27" s="1">
        <f t="shared" si="18"/>
        <v>0</v>
      </c>
      <c r="DT27" s="1">
        <f t="shared" si="19"/>
        <v>0</v>
      </c>
      <c r="DU27" s="87"/>
      <c r="ED27" s="86"/>
      <c r="EE27" s="86"/>
      <c r="EF27" s="1">
        <f t="shared" si="20"/>
        <v>0</v>
      </c>
      <c r="EG27" s="1">
        <f t="shared" si="21"/>
        <v>0</v>
      </c>
    </row>
    <row r="28" spans="2:137" x14ac:dyDescent="0.2">
      <c r="B28" s="34"/>
      <c r="D28" s="87"/>
      <c r="M28" s="34"/>
      <c r="N28" s="86"/>
      <c r="O28" s="1">
        <f t="shared" si="0"/>
        <v>0</v>
      </c>
      <c r="P28" s="1">
        <f t="shared" si="1"/>
        <v>0</v>
      </c>
      <c r="Q28" s="87"/>
      <c r="Z28" s="34"/>
      <c r="AA28" s="86"/>
      <c r="AB28" s="145"/>
      <c r="AC28" s="132" t="str">
        <f t="shared" si="2"/>
        <v/>
      </c>
      <c r="AD28" s="1">
        <f t="shared" si="3"/>
        <v>0</v>
      </c>
      <c r="AE28" s="1">
        <f t="shared" si="4"/>
        <v>0</v>
      </c>
      <c r="AF28" s="87"/>
      <c r="AO28" s="86"/>
      <c r="AP28" s="86"/>
      <c r="AQ28" s="145"/>
      <c r="AR28" s="132" t="str">
        <f t="shared" si="5"/>
        <v/>
      </c>
      <c r="AS28" s="1">
        <f t="shared" si="6"/>
        <v>0</v>
      </c>
      <c r="AT28" s="1">
        <f t="shared" si="7"/>
        <v>0</v>
      </c>
      <c r="AU28" s="87"/>
      <c r="BD28" s="86"/>
      <c r="BE28" s="86"/>
      <c r="BF28" s="1">
        <f t="shared" si="8"/>
        <v>0</v>
      </c>
      <c r="BG28" s="1">
        <f t="shared" si="9"/>
        <v>0</v>
      </c>
      <c r="BH28" s="87"/>
      <c r="BQ28" s="86"/>
      <c r="BR28" s="86"/>
      <c r="BS28" s="1">
        <f t="shared" si="10"/>
        <v>0</v>
      </c>
      <c r="BT28" s="1">
        <f t="shared" si="11"/>
        <v>0</v>
      </c>
      <c r="BU28" s="87"/>
      <c r="CD28" s="86"/>
      <c r="CE28" s="86"/>
      <c r="CF28" s="1">
        <f t="shared" si="12"/>
        <v>0</v>
      </c>
      <c r="CG28" s="1">
        <f t="shared" si="13"/>
        <v>0</v>
      </c>
      <c r="CH28" s="87"/>
      <c r="CQ28" s="86"/>
      <c r="CR28" s="86"/>
      <c r="CS28" s="1">
        <f t="shared" si="14"/>
        <v>0</v>
      </c>
      <c r="CT28" s="1">
        <f t="shared" si="15"/>
        <v>0</v>
      </c>
      <c r="CU28" s="87"/>
      <c r="DD28" s="86"/>
      <c r="DE28" s="86"/>
      <c r="DF28" s="1">
        <f t="shared" si="16"/>
        <v>0</v>
      </c>
      <c r="DG28" s="1">
        <f t="shared" si="17"/>
        <v>0</v>
      </c>
      <c r="DH28" s="87"/>
      <c r="DQ28" s="86"/>
      <c r="DR28" s="86"/>
      <c r="DS28" s="1">
        <f t="shared" si="18"/>
        <v>0</v>
      </c>
      <c r="DT28" s="1">
        <f t="shared" si="19"/>
        <v>0</v>
      </c>
      <c r="DU28" s="87"/>
      <c r="ED28" s="86"/>
      <c r="EE28" s="86"/>
      <c r="EF28" s="1">
        <f t="shared" si="20"/>
        <v>0</v>
      </c>
      <c r="EG28" s="1">
        <f t="shared" si="21"/>
        <v>0</v>
      </c>
    </row>
    <row r="29" spans="2:137" x14ac:dyDescent="0.2">
      <c r="B29" s="34"/>
      <c r="D29" s="87"/>
      <c r="M29" s="34"/>
      <c r="N29" s="86"/>
      <c r="O29" s="1">
        <f t="shared" si="0"/>
        <v>0</v>
      </c>
      <c r="P29" s="1">
        <f t="shared" si="1"/>
        <v>0</v>
      </c>
      <c r="Q29" s="87"/>
      <c r="Z29" s="34"/>
      <c r="AA29" s="86"/>
      <c r="AB29" s="145"/>
      <c r="AC29" s="132" t="str">
        <f t="shared" si="2"/>
        <v/>
      </c>
      <c r="AD29" s="1">
        <f t="shared" si="3"/>
        <v>0</v>
      </c>
      <c r="AE29" s="1">
        <f t="shared" si="4"/>
        <v>0</v>
      </c>
      <c r="AF29" s="87"/>
      <c r="AO29" s="86"/>
      <c r="AP29" s="86"/>
      <c r="AQ29" s="145"/>
      <c r="AR29" s="132" t="str">
        <f t="shared" si="5"/>
        <v/>
      </c>
      <c r="AS29" s="1">
        <f t="shared" si="6"/>
        <v>0</v>
      </c>
      <c r="AT29" s="1">
        <f t="shared" si="7"/>
        <v>0</v>
      </c>
      <c r="AU29" s="87"/>
      <c r="BD29" s="86"/>
      <c r="BE29" s="86"/>
      <c r="BF29" s="1">
        <f t="shared" si="8"/>
        <v>0</v>
      </c>
      <c r="BG29" s="1">
        <f t="shared" si="9"/>
        <v>0</v>
      </c>
      <c r="BH29" s="87"/>
      <c r="BQ29" s="86"/>
      <c r="BR29" s="86"/>
      <c r="BS29" s="1">
        <f t="shared" si="10"/>
        <v>0</v>
      </c>
      <c r="BT29" s="1">
        <f t="shared" si="11"/>
        <v>0</v>
      </c>
      <c r="BU29" s="87"/>
      <c r="CD29" s="86"/>
      <c r="CE29" s="86"/>
      <c r="CF29" s="1">
        <f t="shared" si="12"/>
        <v>0</v>
      </c>
      <c r="CG29" s="1">
        <f t="shared" si="13"/>
        <v>0</v>
      </c>
      <c r="CH29" s="87"/>
      <c r="CQ29" s="86"/>
      <c r="CR29" s="86"/>
      <c r="CS29" s="1">
        <f t="shared" si="14"/>
        <v>0</v>
      </c>
      <c r="CT29" s="1">
        <f t="shared" si="15"/>
        <v>0</v>
      </c>
      <c r="CU29" s="87"/>
      <c r="DD29" s="86"/>
      <c r="DE29" s="86"/>
      <c r="DF29" s="1">
        <f t="shared" si="16"/>
        <v>0</v>
      </c>
      <c r="DG29" s="1">
        <f t="shared" si="17"/>
        <v>0</v>
      </c>
      <c r="DH29" s="87"/>
      <c r="DQ29" s="86"/>
      <c r="DR29" s="86"/>
      <c r="DS29" s="1">
        <f t="shared" si="18"/>
        <v>0</v>
      </c>
      <c r="DT29" s="1">
        <f t="shared" si="19"/>
        <v>0</v>
      </c>
      <c r="DU29" s="87"/>
      <c r="ED29" s="86"/>
      <c r="EE29" s="86"/>
      <c r="EF29" s="1">
        <f t="shared" si="20"/>
        <v>0</v>
      </c>
      <c r="EG29" s="1">
        <f t="shared" si="21"/>
        <v>0</v>
      </c>
    </row>
    <row r="30" spans="2:137" x14ac:dyDescent="0.2">
      <c r="B30" s="34"/>
      <c r="D30" s="87"/>
      <c r="M30" s="34"/>
      <c r="N30" s="86"/>
      <c r="O30" s="1">
        <f t="shared" si="0"/>
        <v>0</v>
      </c>
      <c r="P30" s="1">
        <f t="shared" si="1"/>
        <v>0</v>
      </c>
      <c r="Q30" s="87"/>
      <c r="Z30" s="34"/>
      <c r="AA30" s="86"/>
      <c r="AB30" s="145"/>
      <c r="AC30" s="132" t="str">
        <f t="shared" si="2"/>
        <v/>
      </c>
      <c r="AD30" s="1">
        <f t="shared" si="3"/>
        <v>0</v>
      </c>
      <c r="AE30" s="1">
        <f t="shared" si="4"/>
        <v>0</v>
      </c>
      <c r="AF30" s="87"/>
      <c r="AO30" s="86"/>
      <c r="AP30" s="86"/>
      <c r="AQ30" s="145"/>
      <c r="AR30" s="132" t="str">
        <f t="shared" si="5"/>
        <v/>
      </c>
      <c r="AS30" s="1">
        <f t="shared" si="6"/>
        <v>0</v>
      </c>
      <c r="AT30" s="1">
        <f t="shared" si="7"/>
        <v>0</v>
      </c>
      <c r="AU30" s="87"/>
      <c r="BD30" s="86"/>
      <c r="BE30" s="86"/>
      <c r="BF30" s="1">
        <f t="shared" si="8"/>
        <v>0</v>
      </c>
      <c r="BG30" s="1">
        <f t="shared" si="9"/>
        <v>0</v>
      </c>
      <c r="BH30" s="87"/>
      <c r="BQ30" s="86"/>
      <c r="BR30" s="86"/>
      <c r="BS30" s="1">
        <f t="shared" si="10"/>
        <v>0</v>
      </c>
      <c r="BT30" s="1">
        <f t="shared" si="11"/>
        <v>0</v>
      </c>
      <c r="BU30" s="87"/>
      <c r="CD30" s="86"/>
      <c r="CE30" s="86"/>
      <c r="CF30" s="1">
        <f t="shared" si="12"/>
        <v>0</v>
      </c>
      <c r="CG30" s="1">
        <f t="shared" si="13"/>
        <v>0</v>
      </c>
      <c r="CH30" s="87"/>
      <c r="CQ30" s="86"/>
      <c r="CR30" s="86"/>
      <c r="CS30" s="1">
        <f t="shared" si="14"/>
        <v>0</v>
      </c>
      <c r="CT30" s="1">
        <f t="shared" si="15"/>
        <v>0</v>
      </c>
      <c r="CU30" s="87"/>
      <c r="DD30" s="86"/>
      <c r="DE30" s="86"/>
      <c r="DF30" s="1">
        <f t="shared" si="16"/>
        <v>0</v>
      </c>
      <c r="DG30" s="1">
        <f t="shared" si="17"/>
        <v>0</v>
      </c>
      <c r="DH30" s="87"/>
      <c r="DQ30" s="86"/>
      <c r="DR30" s="86"/>
      <c r="DS30" s="1">
        <f t="shared" si="18"/>
        <v>0</v>
      </c>
      <c r="DT30" s="1">
        <f t="shared" si="19"/>
        <v>0</v>
      </c>
      <c r="DU30" s="87"/>
      <c r="ED30" s="86"/>
      <c r="EE30" s="86"/>
      <c r="EF30" s="1">
        <f t="shared" si="20"/>
        <v>0</v>
      </c>
      <c r="EG30" s="1">
        <f t="shared" si="21"/>
        <v>0</v>
      </c>
    </row>
    <row r="31" spans="2:137" x14ac:dyDescent="0.2">
      <c r="B31" s="34"/>
      <c r="D31" s="87"/>
      <c r="M31" s="34"/>
      <c r="N31" s="86"/>
      <c r="O31" s="1">
        <f t="shared" si="0"/>
        <v>0</v>
      </c>
      <c r="P31" s="1">
        <f t="shared" si="1"/>
        <v>0</v>
      </c>
      <c r="Q31" s="87"/>
      <c r="Z31" s="34"/>
      <c r="AA31" s="86"/>
      <c r="AB31" s="145"/>
      <c r="AC31" s="132" t="str">
        <f t="shared" si="2"/>
        <v/>
      </c>
      <c r="AD31" s="1">
        <f t="shared" si="3"/>
        <v>0</v>
      </c>
      <c r="AE31" s="1">
        <f t="shared" si="4"/>
        <v>0</v>
      </c>
      <c r="AF31" s="87"/>
      <c r="AO31" s="86"/>
      <c r="AP31" s="86"/>
      <c r="AQ31" s="145"/>
      <c r="AR31" s="132" t="str">
        <f t="shared" si="5"/>
        <v/>
      </c>
      <c r="AS31" s="1">
        <f t="shared" si="6"/>
        <v>0</v>
      </c>
      <c r="AT31" s="1">
        <f t="shared" si="7"/>
        <v>0</v>
      </c>
      <c r="AU31" s="87"/>
      <c r="BD31" s="86"/>
      <c r="BE31" s="86"/>
      <c r="BF31" s="1">
        <f t="shared" si="8"/>
        <v>0</v>
      </c>
      <c r="BG31" s="1">
        <f t="shared" si="9"/>
        <v>0</v>
      </c>
      <c r="BH31" s="87"/>
      <c r="BQ31" s="86"/>
      <c r="BR31" s="86"/>
      <c r="BS31" s="1">
        <f t="shared" si="10"/>
        <v>0</v>
      </c>
      <c r="BT31" s="1">
        <f t="shared" si="11"/>
        <v>0</v>
      </c>
      <c r="BU31" s="87"/>
      <c r="CD31" s="86"/>
      <c r="CE31" s="86"/>
      <c r="CF31" s="1">
        <f t="shared" si="12"/>
        <v>0</v>
      </c>
      <c r="CG31" s="1">
        <f t="shared" si="13"/>
        <v>0</v>
      </c>
      <c r="CH31" s="87"/>
      <c r="CQ31" s="86"/>
      <c r="CR31" s="86"/>
      <c r="CS31" s="1">
        <f t="shared" si="14"/>
        <v>0</v>
      </c>
      <c r="CT31" s="1">
        <f t="shared" si="15"/>
        <v>0</v>
      </c>
      <c r="CU31" s="87"/>
      <c r="DD31" s="86"/>
      <c r="DE31" s="86"/>
      <c r="DF31" s="1">
        <f t="shared" si="16"/>
        <v>0</v>
      </c>
      <c r="DG31" s="1">
        <f t="shared" si="17"/>
        <v>0</v>
      </c>
      <c r="DH31" s="87"/>
      <c r="DQ31" s="86"/>
      <c r="DR31" s="86"/>
      <c r="DS31" s="1">
        <f t="shared" si="18"/>
        <v>0</v>
      </c>
      <c r="DT31" s="1">
        <f t="shared" si="19"/>
        <v>0</v>
      </c>
      <c r="DU31" s="87"/>
      <c r="ED31" s="86"/>
      <c r="EE31" s="86"/>
      <c r="EF31" s="1">
        <f t="shared" si="20"/>
        <v>0</v>
      </c>
      <c r="EG31" s="1">
        <f t="shared" si="21"/>
        <v>0</v>
      </c>
    </row>
    <row r="32" spans="2:137" x14ac:dyDescent="0.2">
      <c r="B32" s="34"/>
      <c r="D32" s="87"/>
      <c r="M32" s="34"/>
      <c r="N32" s="86"/>
      <c r="O32" s="1">
        <f t="shared" si="0"/>
        <v>0</v>
      </c>
      <c r="P32" s="1">
        <f t="shared" si="1"/>
        <v>0</v>
      </c>
      <c r="Q32" s="87"/>
      <c r="Z32" s="34"/>
      <c r="AA32" s="86"/>
      <c r="AB32" s="145"/>
      <c r="AC32" s="132" t="str">
        <f t="shared" si="2"/>
        <v/>
      </c>
      <c r="AD32" s="1">
        <f t="shared" si="3"/>
        <v>0</v>
      </c>
      <c r="AE32" s="1">
        <f t="shared" si="4"/>
        <v>0</v>
      </c>
      <c r="AF32" s="87"/>
      <c r="AO32" s="86"/>
      <c r="AP32" s="86"/>
      <c r="AQ32" s="145"/>
      <c r="AR32" s="132" t="str">
        <f t="shared" si="5"/>
        <v/>
      </c>
      <c r="AS32" s="1">
        <f t="shared" si="6"/>
        <v>0</v>
      </c>
      <c r="AT32" s="1">
        <f t="shared" si="7"/>
        <v>0</v>
      </c>
      <c r="AU32" s="87"/>
      <c r="BD32" s="86"/>
      <c r="BE32" s="86"/>
      <c r="BF32" s="1">
        <f t="shared" si="8"/>
        <v>0</v>
      </c>
      <c r="BG32" s="1">
        <f t="shared" si="9"/>
        <v>0</v>
      </c>
      <c r="BH32" s="87"/>
      <c r="BQ32" s="86"/>
      <c r="BR32" s="86"/>
      <c r="BS32" s="1">
        <f t="shared" si="10"/>
        <v>0</v>
      </c>
      <c r="BT32" s="1">
        <f t="shared" si="11"/>
        <v>0</v>
      </c>
      <c r="BU32" s="87"/>
      <c r="CD32" s="86"/>
      <c r="CE32" s="86"/>
      <c r="CF32" s="1">
        <f t="shared" si="12"/>
        <v>0</v>
      </c>
      <c r="CG32" s="1">
        <f t="shared" si="13"/>
        <v>0</v>
      </c>
      <c r="CH32" s="87"/>
      <c r="CQ32" s="86"/>
      <c r="CR32" s="86"/>
      <c r="CS32" s="1">
        <f t="shared" si="14"/>
        <v>0</v>
      </c>
      <c r="CT32" s="1">
        <f t="shared" si="15"/>
        <v>0</v>
      </c>
      <c r="CU32" s="87"/>
      <c r="DD32" s="86"/>
      <c r="DE32" s="86"/>
      <c r="DF32" s="1">
        <f t="shared" si="16"/>
        <v>0</v>
      </c>
      <c r="DG32" s="1">
        <f t="shared" si="17"/>
        <v>0</v>
      </c>
      <c r="DH32" s="87"/>
      <c r="DQ32" s="86"/>
      <c r="DR32" s="86"/>
      <c r="DS32" s="1">
        <f t="shared" si="18"/>
        <v>0</v>
      </c>
      <c r="DT32" s="1">
        <f t="shared" si="19"/>
        <v>0</v>
      </c>
      <c r="DU32" s="87"/>
      <c r="ED32" s="86"/>
      <c r="EE32" s="86"/>
      <c r="EF32" s="1">
        <f t="shared" si="20"/>
        <v>0</v>
      </c>
      <c r="EG32" s="1">
        <f t="shared" si="21"/>
        <v>0</v>
      </c>
    </row>
    <row r="33" spans="2:137" x14ac:dyDescent="0.2">
      <c r="B33" s="34"/>
      <c r="D33" s="87"/>
      <c r="M33" s="34"/>
      <c r="N33" s="86"/>
      <c r="O33" s="1">
        <f t="shared" si="0"/>
        <v>0</v>
      </c>
      <c r="P33" s="1">
        <f t="shared" si="1"/>
        <v>0</v>
      </c>
      <c r="Q33" s="87"/>
      <c r="Z33" s="34"/>
      <c r="AA33" s="86"/>
      <c r="AB33" s="145"/>
      <c r="AC33" s="132" t="str">
        <f t="shared" si="2"/>
        <v/>
      </c>
      <c r="AD33" s="1">
        <f t="shared" si="3"/>
        <v>0</v>
      </c>
      <c r="AE33" s="1">
        <f t="shared" si="4"/>
        <v>0</v>
      </c>
      <c r="AF33" s="87"/>
      <c r="AO33" s="86"/>
      <c r="AP33" s="86"/>
      <c r="AQ33" s="145"/>
      <c r="AR33" s="132" t="str">
        <f t="shared" si="5"/>
        <v/>
      </c>
      <c r="AS33" s="1">
        <f t="shared" si="6"/>
        <v>0</v>
      </c>
      <c r="AT33" s="1">
        <f t="shared" si="7"/>
        <v>0</v>
      </c>
      <c r="AU33" s="87"/>
      <c r="BD33" s="86"/>
      <c r="BE33" s="86"/>
      <c r="BF33" s="1">
        <f t="shared" si="8"/>
        <v>0</v>
      </c>
      <c r="BG33" s="1">
        <f t="shared" si="9"/>
        <v>0</v>
      </c>
      <c r="BH33" s="87"/>
      <c r="BQ33" s="86"/>
      <c r="BR33" s="86"/>
      <c r="BS33" s="1">
        <f t="shared" si="10"/>
        <v>0</v>
      </c>
      <c r="BT33" s="1">
        <f t="shared" si="11"/>
        <v>0</v>
      </c>
      <c r="BU33" s="87"/>
      <c r="CD33" s="86"/>
      <c r="CE33" s="86"/>
      <c r="CF33" s="1">
        <f t="shared" si="12"/>
        <v>0</v>
      </c>
      <c r="CG33" s="1">
        <f t="shared" si="13"/>
        <v>0</v>
      </c>
      <c r="CH33" s="87"/>
      <c r="CQ33" s="86"/>
      <c r="CR33" s="86"/>
      <c r="CS33" s="1">
        <f t="shared" si="14"/>
        <v>0</v>
      </c>
      <c r="CT33" s="1">
        <f t="shared" si="15"/>
        <v>0</v>
      </c>
      <c r="CU33" s="87"/>
      <c r="DD33" s="86"/>
      <c r="DE33" s="86"/>
      <c r="DF33" s="1">
        <f t="shared" si="16"/>
        <v>0</v>
      </c>
      <c r="DG33" s="1">
        <f t="shared" si="17"/>
        <v>0</v>
      </c>
      <c r="DH33" s="87"/>
      <c r="DQ33" s="86"/>
      <c r="DR33" s="86"/>
      <c r="DS33" s="1">
        <f t="shared" si="18"/>
        <v>0</v>
      </c>
      <c r="DT33" s="1">
        <f t="shared" si="19"/>
        <v>0</v>
      </c>
      <c r="DU33" s="87"/>
      <c r="ED33" s="86"/>
      <c r="EE33" s="86"/>
      <c r="EF33" s="1">
        <f t="shared" si="20"/>
        <v>0</v>
      </c>
      <c r="EG33" s="1">
        <f t="shared" si="21"/>
        <v>0</v>
      </c>
    </row>
    <row r="34" spans="2:137" x14ac:dyDescent="0.2">
      <c r="B34" s="34"/>
      <c r="D34" s="87"/>
      <c r="M34" s="34"/>
      <c r="N34" s="86"/>
      <c r="O34" s="1">
        <f t="shared" si="0"/>
        <v>0</v>
      </c>
      <c r="P34" s="1">
        <f t="shared" si="1"/>
        <v>0</v>
      </c>
      <c r="Q34" s="87"/>
      <c r="Z34" s="34"/>
      <c r="AA34" s="86"/>
      <c r="AB34" s="145"/>
      <c r="AC34" s="132" t="str">
        <f t="shared" si="2"/>
        <v/>
      </c>
      <c r="AD34" s="1">
        <f t="shared" si="3"/>
        <v>0</v>
      </c>
      <c r="AE34" s="1">
        <f t="shared" si="4"/>
        <v>0</v>
      </c>
      <c r="AF34" s="87"/>
      <c r="AO34" s="86"/>
      <c r="AP34" s="86"/>
      <c r="AQ34" s="145"/>
      <c r="AR34" s="132" t="str">
        <f t="shared" si="5"/>
        <v/>
      </c>
      <c r="AS34" s="1">
        <f t="shared" si="6"/>
        <v>0</v>
      </c>
      <c r="AT34" s="1">
        <f t="shared" si="7"/>
        <v>0</v>
      </c>
      <c r="AU34" s="87"/>
      <c r="BD34" s="86"/>
      <c r="BE34" s="86"/>
      <c r="BF34" s="1">
        <f t="shared" si="8"/>
        <v>0</v>
      </c>
      <c r="BG34" s="1">
        <f t="shared" si="9"/>
        <v>0</v>
      </c>
      <c r="BH34" s="87"/>
      <c r="BQ34" s="86"/>
      <c r="BR34" s="86"/>
      <c r="BS34" s="1">
        <f t="shared" si="10"/>
        <v>0</v>
      </c>
      <c r="BT34" s="1">
        <f t="shared" si="11"/>
        <v>0</v>
      </c>
      <c r="BU34" s="87"/>
      <c r="CD34" s="86"/>
      <c r="CE34" s="86"/>
      <c r="CF34" s="1">
        <f t="shared" si="12"/>
        <v>0</v>
      </c>
      <c r="CG34" s="1">
        <f t="shared" si="13"/>
        <v>0</v>
      </c>
      <c r="CH34" s="87"/>
      <c r="CQ34" s="86"/>
      <c r="CR34" s="86"/>
      <c r="CS34" s="1">
        <f t="shared" si="14"/>
        <v>0</v>
      </c>
      <c r="CT34" s="1">
        <f t="shared" si="15"/>
        <v>0</v>
      </c>
      <c r="CU34" s="87"/>
      <c r="DD34" s="86"/>
      <c r="DE34" s="86"/>
      <c r="DF34" s="1">
        <f t="shared" si="16"/>
        <v>0</v>
      </c>
      <c r="DG34" s="1">
        <f t="shared" si="17"/>
        <v>0</v>
      </c>
      <c r="DH34" s="87"/>
      <c r="DQ34" s="86"/>
      <c r="DR34" s="86"/>
      <c r="DS34" s="1">
        <f t="shared" si="18"/>
        <v>0</v>
      </c>
      <c r="DT34" s="1">
        <f t="shared" si="19"/>
        <v>0</v>
      </c>
      <c r="DU34" s="87"/>
      <c r="ED34" s="86"/>
      <c r="EE34" s="86"/>
      <c r="EF34" s="1">
        <f t="shared" si="20"/>
        <v>0</v>
      </c>
      <c r="EG34" s="1">
        <f t="shared" si="21"/>
        <v>0</v>
      </c>
    </row>
    <row r="35" spans="2:137" x14ac:dyDescent="0.2">
      <c r="B35" s="34"/>
      <c r="D35" s="87"/>
      <c r="M35" s="34"/>
      <c r="N35" s="86"/>
      <c r="O35" s="1">
        <f t="shared" si="0"/>
        <v>0</v>
      </c>
      <c r="P35" s="1">
        <f t="shared" si="1"/>
        <v>0</v>
      </c>
      <c r="Q35" s="87"/>
      <c r="Z35" s="34"/>
      <c r="AA35" s="86"/>
      <c r="AB35" s="145"/>
      <c r="AC35" s="132" t="str">
        <f t="shared" si="2"/>
        <v/>
      </c>
      <c r="AD35" s="1">
        <f t="shared" si="3"/>
        <v>0</v>
      </c>
      <c r="AE35" s="1">
        <f t="shared" si="4"/>
        <v>0</v>
      </c>
      <c r="AF35" s="87"/>
      <c r="AO35" s="86"/>
      <c r="AP35" s="86"/>
      <c r="AQ35" s="145"/>
      <c r="AR35" s="132" t="str">
        <f t="shared" si="5"/>
        <v/>
      </c>
      <c r="AS35" s="1">
        <f t="shared" si="6"/>
        <v>0</v>
      </c>
      <c r="AT35" s="1">
        <f t="shared" si="7"/>
        <v>0</v>
      </c>
      <c r="AU35" s="87"/>
      <c r="BD35" s="86"/>
      <c r="BE35" s="86"/>
      <c r="BF35" s="1">
        <f t="shared" si="8"/>
        <v>0</v>
      </c>
      <c r="BG35" s="1">
        <f t="shared" si="9"/>
        <v>0</v>
      </c>
      <c r="BH35" s="87"/>
      <c r="BQ35" s="86"/>
      <c r="BR35" s="86"/>
      <c r="BS35" s="1">
        <f t="shared" si="10"/>
        <v>0</v>
      </c>
      <c r="BT35" s="1">
        <f t="shared" si="11"/>
        <v>0</v>
      </c>
      <c r="BU35" s="87"/>
      <c r="CD35" s="86"/>
      <c r="CE35" s="86"/>
      <c r="CF35" s="1">
        <f t="shared" si="12"/>
        <v>0</v>
      </c>
      <c r="CG35" s="1">
        <f t="shared" si="13"/>
        <v>0</v>
      </c>
      <c r="CH35" s="87"/>
      <c r="CQ35" s="86"/>
      <c r="CR35" s="86"/>
      <c r="CS35" s="1">
        <f t="shared" si="14"/>
        <v>0</v>
      </c>
      <c r="CT35" s="1">
        <f t="shared" si="15"/>
        <v>0</v>
      </c>
      <c r="CU35" s="87"/>
      <c r="DD35" s="86"/>
      <c r="DE35" s="86"/>
      <c r="DF35" s="1">
        <f t="shared" si="16"/>
        <v>0</v>
      </c>
      <c r="DG35" s="1">
        <f t="shared" si="17"/>
        <v>0</v>
      </c>
      <c r="DH35" s="87"/>
      <c r="DQ35" s="86"/>
      <c r="DR35" s="86"/>
      <c r="DS35" s="1">
        <f t="shared" si="18"/>
        <v>0</v>
      </c>
      <c r="DT35" s="1">
        <f t="shared" si="19"/>
        <v>0</v>
      </c>
      <c r="DU35" s="87"/>
      <c r="ED35" s="86"/>
      <c r="EE35" s="86"/>
      <c r="EF35" s="1">
        <f t="shared" si="20"/>
        <v>0</v>
      </c>
      <c r="EG35" s="1">
        <f t="shared" si="21"/>
        <v>0</v>
      </c>
    </row>
    <row r="36" spans="2:137" x14ac:dyDescent="0.2">
      <c r="B36" s="34"/>
      <c r="D36" s="87"/>
      <c r="M36" s="34"/>
      <c r="N36" s="86"/>
      <c r="O36" s="1">
        <f t="shared" si="0"/>
        <v>0</v>
      </c>
      <c r="P36" s="1">
        <f t="shared" si="1"/>
        <v>0</v>
      </c>
      <c r="Q36" s="87"/>
      <c r="Z36" s="34"/>
      <c r="AA36" s="86"/>
      <c r="AB36" s="145"/>
      <c r="AC36" s="132" t="str">
        <f t="shared" si="2"/>
        <v/>
      </c>
      <c r="AD36" s="1">
        <f t="shared" si="3"/>
        <v>0</v>
      </c>
      <c r="AE36" s="1">
        <f t="shared" si="4"/>
        <v>0</v>
      </c>
      <c r="AF36" s="87"/>
      <c r="AO36" s="86"/>
      <c r="AP36" s="86"/>
      <c r="AQ36" s="145"/>
      <c r="AR36" s="132" t="str">
        <f t="shared" si="5"/>
        <v/>
      </c>
      <c r="AS36" s="1">
        <f t="shared" si="6"/>
        <v>0</v>
      </c>
      <c r="AT36" s="1">
        <f t="shared" si="7"/>
        <v>0</v>
      </c>
      <c r="AU36" s="87"/>
      <c r="BD36" s="86"/>
      <c r="BE36" s="86"/>
      <c r="BF36" s="1">
        <f t="shared" si="8"/>
        <v>0</v>
      </c>
      <c r="BG36" s="1">
        <f t="shared" si="9"/>
        <v>0</v>
      </c>
      <c r="BH36" s="87"/>
      <c r="BQ36" s="86"/>
      <c r="BR36" s="86"/>
      <c r="BS36" s="1">
        <f t="shared" si="10"/>
        <v>0</v>
      </c>
      <c r="BT36" s="1">
        <f t="shared" si="11"/>
        <v>0</v>
      </c>
      <c r="BU36" s="87"/>
      <c r="CD36" s="86"/>
      <c r="CE36" s="86"/>
      <c r="CF36" s="1">
        <f t="shared" si="12"/>
        <v>0</v>
      </c>
      <c r="CG36" s="1">
        <f t="shared" si="13"/>
        <v>0</v>
      </c>
      <c r="CH36" s="87"/>
      <c r="CQ36" s="86"/>
      <c r="CR36" s="86"/>
      <c r="CS36" s="1">
        <f t="shared" si="14"/>
        <v>0</v>
      </c>
      <c r="CT36" s="1">
        <f t="shared" si="15"/>
        <v>0</v>
      </c>
      <c r="CU36" s="87"/>
      <c r="DD36" s="86"/>
      <c r="DE36" s="86"/>
      <c r="DF36" s="1">
        <f t="shared" si="16"/>
        <v>0</v>
      </c>
      <c r="DG36" s="1">
        <f t="shared" si="17"/>
        <v>0</v>
      </c>
      <c r="DH36" s="87"/>
      <c r="DQ36" s="86"/>
      <c r="DR36" s="86"/>
      <c r="DS36" s="1">
        <f t="shared" si="18"/>
        <v>0</v>
      </c>
      <c r="DT36" s="1">
        <f t="shared" si="19"/>
        <v>0</v>
      </c>
      <c r="DU36" s="87"/>
      <c r="ED36" s="86"/>
      <c r="EE36" s="86"/>
      <c r="EF36" s="1">
        <f t="shared" si="20"/>
        <v>0</v>
      </c>
      <c r="EG36" s="1">
        <f t="shared" si="21"/>
        <v>0</v>
      </c>
    </row>
    <row r="37" spans="2:137" x14ac:dyDescent="0.2">
      <c r="B37" s="34"/>
      <c r="D37" s="87"/>
      <c r="M37" s="34"/>
      <c r="N37" s="86"/>
      <c r="O37" s="1">
        <f t="shared" si="0"/>
        <v>0</v>
      </c>
      <c r="P37" s="1">
        <f t="shared" si="1"/>
        <v>0</v>
      </c>
      <c r="Q37" s="87"/>
      <c r="Z37" s="34"/>
      <c r="AA37" s="86"/>
      <c r="AB37" s="145"/>
      <c r="AC37" s="132" t="str">
        <f t="shared" si="2"/>
        <v/>
      </c>
      <c r="AD37" s="1">
        <f t="shared" si="3"/>
        <v>0</v>
      </c>
      <c r="AE37" s="1">
        <f t="shared" si="4"/>
        <v>0</v>
      </c>
      <c r="AF37" s="87"/>
      <c r="AO37" s="86"/>
      <c r="AP37" s="86"/>
      <c r="AQ37" s="145"/>
      <c r="AR37" s="132" t="str">
        <f t="shared" si="5"/>
        <v/>
      </c>
      <c r="AS37" s="1">
        <f t="shared" si="6"/>
        <v>0</v>
      </c>
      <c r="AT37" s="1">
        <f t="shared" si="7"/>
        <v>0</v>
      </c>
      <c r="AU37" s="87"/>
      <c r="BD37" s="86"/>
      <c r="BE37" s="86"/>
      <c r="BF37" s="1">
        <f t="shared" si="8"/>
        <v>0</v>
      </c>
      <c r="BG37" s="1">
        <f t="shared" si="9"/>
        <v>0</v>
      </c>
      <c r="BH37" s="87"/>
      <c r="BQ37" s="86"/>
      <c r="BR37" s="86"/>
      <c r="BS37" s="1">
        <f t="shared" si="10"/>
        <v>0</v>
      </c>
      <c r="BT37" s="1">
        <f t="shared" si="11"/>
        <v>0</v>
      </c>
      <c r="BU37" s="87"/>
      <c r="CD37" s="86"/>
      <c r="CE37" s="86"/>
      <c r="CF37" s="1">
        <f t="shared" si="12"/>
        <v>0</v>
      </c>
      <c r="CG37" s="1">
        <f t="shared" si="13"/>
        <v>0</v>
      </c>
      <c r="CH37" s="87"/>
      <c r="CQ37" s="86"/>
      <c r="CR37" s="86"/>
      <c r="CS37" s="1">
        <f t="shared" si="14"/>
        <v>0</v>
      </c>
      <c r="CT37" s="1">
        <f t="shared" si="15"/>
        <v>0</v>
      </c>
      <c r="CU37" s="87"/>
      <c r="DD37" s="86"/>
      <c r="DE37" s="86"/>
      <c r="DF37" s="1">
        <f t="shared" si="16"/>
        <v>0</v>
      </c>
      <c r="DG37" s="1">
        <f t="shared" si="17"/>
        <v>0</v>
      </c>
      <c r="DH37" s="87"/>
      <c r="DQ37" s="86"/>
      <c r="DR37" s="86"/>
      <c r="DS37" s="1">
        <f t="shared" si="18"/>
        <v>0</v>
      </c>
      <c r="DT37" s="1">
        <f t="shared" si="19"/>
        <v>0</v>
      </c>
      <c r="DU37" s="87"/>
      <c r="ED37" s="86"/>
      <c r="EE37" s="86"/>
      <c r="EF37" s="1">
        <f t="shared" si="20"/>
        <v>0</v>
      </c>
      <c r="EG37" s="1">
        <f t="shared" si="21"/>
        <v>0</v>
      </c>
    </row>
    <row r="38" spans="2:137" x14ac:dyDescent="0.2">
      <c r="B38" s="34"/>
      <c r="D38" s="87"/>
      <c r="M38" s="34"/>
      <c r="N38" s="86"/>
      <c r="O38" s="1">
        <f t="shared" si="0"/>
        <v>0</v>
      </c>
      <c r="P38" s="1">
        <f t="shared" si="1"/>
        <v>0</v>
      </c>
      <c r="Q38" s="87"/>
      <c r="Z38" s="34"/>
      <c r="AA38" s="86"/>
      <c r="AB38" s="145"/>
      <c r="AC38" s="132" t="str">
        <f t="shared" si="2"/>
        <v/>
      </c>
      <c r="AD38" s="1">
        <f t="shared" si="3"/>
        <v>0</v>
      </c>
      <c r="AE38" s="1">
        <f t="shared" si="4"/>
        <v>0</v>
      </c>
      <c r="AF38" s="87"/>
      <c r="AO38" s="86"/>
      <c r="AP38" s="86"/>
      <c r="AQ38" s="145"/>
      <c r="AR38" s="132" t="str">
        <f t="shared" si="5"/>
        <v/>
      </c>
      <c r="AS38" s="1">
        <f t="shared" si="6"/>
        <v>0</v>
      </c>
      <c r="AT38" s="1">
        <f t="shared" si="7"/>
        <v>0</v>
      </c>
      <c r="AU38" s="87"/>
      <c r="BD38" s="86"/>
      <c r="BE38" s="86"/>
      <c r="BF38" s="1">
        <f t="shared" si="8"/>
        <v>0</v>
      </c>
      <c r="BG38" s="1">
        <f t="shared" si="9"/>
        <v>0</v>
      </c>
      <c r="BH38" s="87"/>
      <c r="BQ38" s="86"/>
      <c r="BR38" s="86"/>
      <c r="BS38" s="1">
        <f t="shared" si="10"/>
        <v>0</v>
      </c>
      <c r="BT38" s="1">
        <f t="shared" si="11"/>
        <v>0</v>
      </c>
      <c r="BU38" s="87"/>
      <c r="CD38" s="86"/>
      <c r="CE38" s="86"/>
      <c r="CF38" s="1">
        <f t="shared" si="12"/>
        <v>0</v>
      </c>
      <c r="CG38" s="1">
        <f t="shared" si="13"/>
        <v>0</v>
      </c>
      <c r="CH38" s="87"/>
      <c r="CQ38" s="86"/>
      <c r="CR38" s="86"/>
      <c r="CS38" s="1">
        <f t="shared" si="14"/>
        <v>0</v>
      </c>
      <c r="CT38" s="1">
        <f t="shared" si="15"/>
        <v>0</v>
      </c>
      <c r="CU38" s="87"/>
      <c r="DD38" s="86"/>
      <c r="DE38" s="86"/>
      <c r="DF38" s="1">
        <f t="shared" si="16"/>
        <v>0</v>
      </c>
      <c r="DG38" s="1">
        <f t="shared" si="17"/>
        <v>0</v>
      </c>
      <c r="DH38" s="87"/>
      <c r="DQ38" s="86"/>
      <c r="DR38" s="86"/>
      <c r="DS38" s="1">
        <f t="shared" si="18"/>
        <v>0</v>
      </c>
      <c r="DT38" s="1">
        <f t="shared" si="19"/>
        <v>0</v>
      </c>
      <c r="DU38" s="87"/>
      <c r="ED38" s="86"/>
      <c r="EE38" s="86"/>
      <c r="EF38" s="1">
        <f t="shared" si="20"/>
        <v>0</v>
      </c>
      <c r="EG38" s="1">
        <f t="shared" si="21"/>
        <v>0</v>
      </c>
    </row>
    <row r="39" spans="2:137" x14ac:dyDescent="0.2">
      <c r="B39" s="34"/>
      <c r="D39" s="87"/>
      <c r="M39" s="34"/>
      <c r="N39" s="86"/>
      <c r="O39" s="1">
        <f t="shared" si="0"/>
        <v>0</v>
      </c>
      <c r="P39" s="1">
        <f t="shared" si="1"/>
        <v>0</v>
      </c>
      <c r="Q39" s="87"/>
      <c r="Z39" s="34"/>
      <c r="AA39" s="86"/>
      <c r="AB39" s="145"/>
      <c r="AC39" s="132" t="str">
        <f t="shared" si="2"/>
        <v/>
      </c>
      <c r="AD39" s="1">
        <f t="shared" si="3"/>
        <v>0</v>
      </c>
      <c r="AE39" s="1">
        <f t="shared" si="4"/>
        <v>0</v>
      </c>
      <c r="AF39" s="87"/>
      <c r="AO39" s="86"/>
      <c r="AP39" s="86"/>
      <c r="AQ39" s="145"/>
      <c r="AR39" s="132" t="str">
        <f t="shared" si="5"/>
        <v/>
      </c>
      <c r="AS39" s="1">
        <f t="shared" si="6"/>
        <v>0</v>
      </c>
      <c r="AT39" s="1">
        <f t="shared" si="7"/>
        <v>0</v>
      </c>
      <c r="AU39" s="87"/>
      <c r="BD39" s="86"/>
      <c r="BE39" s="86"/>
      <c r="BF39" s="1">
        <f t="shared" si="8"/>
        <v>0</v>
      </c>
      <c r="BG39" s="1">
        <f t="shared" si="9"/>
        <v>0</v>
      </c>
      <c r="BH39" s="87"/>
      <c r="BQ39" s="86"/>
      <c r="BR39" s="86"/>
      <c r="BS39" s="1">
        <f t="shared" si="10"/>
        <v>0</v>
      </c>
      <c r="BT39" s="1">
        <f t="shared" si="11"/>
        <v>0</v>
      </c>
      <c r="BU39" s="87"/>
      <c r="CD39" s="86"/>
      <c r="CE39" s="86"/>
      <c r="CF39" s="1">
        <f t="shared" si="12"/>
        <v>0</v>
      </c>
      <c r="CG39" s="1">
        <f t="shared" si="13"/>
        <v>0</v>
      </c>
      <c r="CH39" s="87"/>
      <c r="CQ39" s="86"/>
      <c r="CR39" s="86"/>
      <c r="CS39" s="1">
        <f t="shared" si="14"/>
        <v>0</v>
      </c>
      <c r="CT39" s="1">
        <f t="shared" si="15"/>
        <v>0</v>
      </c>
      <c r="CU39" s="87"/>
      <c r="DD39" s="86"/>
      <c r="DE39" s="86"/>
      <c r="DF39" s="1">
        <f t="shared" si="16"/>
        <v>0</v>
      </c>
      <c r="DG39" s="1">
        <f t="shared" si="17"/>
        <v>0</v>
      </c>
      <c r="DH39" s="87"/>
      <c r="DQ39" s="86"/>
      <c r="DR39" s="86"/>
      <c r="DS39" s="1">
        <f t="shared" si="18"/>
        <v>0</v>
      </c>
      <c r="DT39" s="1">
        <f t="shared" si="19"/>
        <v>0</v>
      </c>
      <c r="DU39" s="87"/>
      <c r="ED39" s="86"/>
      <c r="EE39" s="86"/>
      <c r="EF39" s="1">
        <f t="shared" si="20"/>
        <v>0</v>
      </c>
      <c r="EG39" s="1">
        <f t="shared" si="21"/>
        <v>0</v>
      </c>
    </row>
    <row r="40" spans="2:137" x14ac:dyDescent="0.2">
      <c r="B40" s="34"/>
      <c r="D40" s="87"/>
      <c r="M40" s="34"/>
      <c r="N40" s="86"/>
      <c r="O40" s="1">
        <f t="shared" si="0"/>
        <v>0</v>
      </c>
      <c r="P40" s="1">
        <f t="shared" si="1"/>
        <v>0</v>
      </c>
      <c r="Q40" s="87"/>
      <c r="Z40" s="34"/>
      <c r="AA40" s="86"/>
      <c r="AB40" s="145"/>
      <c r="AC40" s="132" t="str">
        <f t="shared" si="2"/>
        <v/>
      </c>
      <c r="AD40" s="1">
        <f t="shared" si="3"/>
        <v>0</v>
      </c>
      <c r="AE40" s="1">
        <f t="shared" si="4"/>
        <v>0</v>
      </c>
      <c r="AF40" s="87"/>
      <c r="AO40" s="86"/>
      <c r="AP40" s="86"/>
      <c r="AQ40" s="145"/>
      <c r="AR40" s="132" t="str">
        <f t="shared" si="5"/>
        <v/>
      </c>
      <c r="AS40" s="1">
        <f t="shared" si="6"/>
        <v>0</v>
      </c>
      <c r="AT40" s="1">
        <f t="shared" si="7"/>
        <v>0</v>
      </c>
      <c r="AU40" s="87"/>
      <c r="BD40" s="86"/>
      <c r="BE40" s="86"/>
      <c r="BF40" s="1">
        <f t="shared" si="8"/>
        <v>0</v>
      </c>
      <c r="BG40" s="1">
        <f t="shared" si="9"/>
        <v>0</v>
      </c>
      <c r="BH40" s="87"/>
      <c r="BQ40" s="86"/>
      <c r="BR40" s="86"/>
      <c r="BS40" s="1">
        <f t="shared" si="10"/>
        <v>0</v>
      </c>
      <c r="BT40" s="1">
        <f t="shared" si="11"/>
        <v>0</v>
      </c>
      <c r="BU40" s="87"/>
      <c r="CD40" s="86"/>
      <c r="CE40" s="86"/>
      <c r="CF40" s="1">
        <f t="shared" si="12"/>
        <v>0</v>
      </c>
      <c r="CG40" s="1">
        <f t="shared" si="13"/>
        <v>0</v>
      </c>
      <c r="CH40" s="87"/>
      <c r="CQ40" s="86"/>
      <c r="CR40" s="86"/>
      <c r="CS40" s="1">
        <f t="shared" si="14"/>
        <v>0</v>
      </c>
      <c r="CT40" s="1">
        <f t="shared" si="15"/>
        <v>0</v>
      </c>
      <c r="CU40" s="87"/>
      <c r="DD40" s="86"/>
      <c r="DE40" s="86"/>
      <c r="DF40" s="1">
        <f t="shared" si="16"/>
        <v>0</v>
      </c>
      <c r="DG40" s="1">
        <f t="shared" si="17"/>
        <v>0</v>
      </c>
      <c r="DH40" s="87"/>
      <c r="DQ40" s="86"/>
      <c r="DR40" s="86"/>
      <c r="DS40" s="1">
        <f t="shared" si="18"/>
        <v>0</v>
      </c>
      <c r="DT40" s="1">
        <f t="shared" si="19"/>
        <v>0</v>
      </c>
      <c r="DU40" s="87"/>
      <c r="ED40" s="86"/>
      <c r="EE40" s="86"/>
      <c r="EF40" s="1">
        <f t="shared" si="20"/>
        <v>0</v>
      </c>
      <c r="EG40" s="1">
        <f t="shared" si="21"/>
        <v>0</v>
      </c>
    </row>
    <row r="41" spans="2:137" x14ac:dyDescent="0.2">
      <c r="B41" s="34"/>
      <c r="D41" s="87"/>
      <c r="M41" s="34"/>
      <c r="N41" s="86"/>
      <c r="O41" s="1">
        <f t="shared" si="0"/>
        <v>0</v>
      </c>
      <c r="P41" s="1">
        <f t="shared" si="1"/>
        <v>0</v>
      </c>
      <c r="Q41" s="87"/>
      <c r="Z41" s="34"/>
      <c r="AA41" s="86"/>
      <c r="AB41" s="145"/>
      <c r="AC41" s="132" t="str">
        <f t="shared" si="2"/>
        <v/>
      </c>
      <c r="AD41" s="1">
        <f t="shared" si="3"/>
        <v>0</v>
      </c>
      <c r="AE41" s="1">
        <f t="shared" si="4"/>
        <v>0</v>
      </c>
      <c r="AF41" s="87"/>
      <c r="AO41" s="86"/>
      <c r="AP41" s="86"/>
      <c r="AQ41" s="145"/>
      <c r="AR41" s="132" t="str">
        <f t="shared" si="5"/>
        <v/>
      </c>
      <c r="AS41" s="1">
        <f t="shared" si="6"/>
        <v>0</v>
      </c>
      <c r="AT41" s="1">
        <f t="shared" si="7"/>
        <v>0</v>
      </c>
      <c r="AU41" s="87"/>
      <c r="BD41" s="86"/>
      <c r="BE41" s="86"/>
      <c r="BF41" s="1">
        <f t="shared" si="8"/>
        <v>0</v>
      </c>
      <c r="BG41" s="1">
        <f t="shared" si="9"/>
        <v>0</v>
      </c>
      <c r="BH41" s="87"/>
      <c r="BQ41" s="86"/>
      <c r="BR41" s="86"/>
      <c r="BS41" s="1">
        <f t="shared" si="10"/>
        <v>0</v>
      </c>
      <c r="BT41" s="1">
        <f t="shared" si="11"/>
        <v>0</v>
      </c>
      <c r="BU41" s="87"/>
      <c r="CD41" s="86"/>
      <c r="CE41" s="86"/>
      <c r="CF41" s="1">
        <f t="shared" si="12"/>
        <v>0</v>
      </c>
      <c r="CG41" s="1">
        <f t="shared" si="13"/>
        <v>0</v>
      </c>
      <c r="CH41" s="87"/>
      <c r="CQ41" s="86"/>
      <c r="CR41" s="86"/>
      <c r="CS41" s="1">
        <f t="shared" si="14"/>
        <v>0</v>
      </c>
      <c r="CT41" s="1">
        <f t="shared" si="15"/>
        <v>0</v>
      </c>
      <c r="CU41" s="87"/>
      <c r="DD41" s="86"/>
      <c r="DE41" s="86"/>
      <c r="DF41" s="1">
        <f t="shared" si="16"/>
        <v>0</v>
      </c>
      <c r="DG41" s="1">
        <f t="shared" si="17"/>
        <v>0</v>
      </c>
      <c r="DH41" s="87"/>
      <c r="DQ41" s="86"/>
      <c r="DR41" s="86"/>
      <c r="DS41" s="1">
        <f t="shared" si="18"/>
        <v>0</v>
      </c>
      <c r="DT41" s="1">
        <f t="shared" si="19"/>
        <v>0</v>
      </c>
      <c r="DU41" s="87"/>
      <c r="ED41" s="86"/>
      <c r="EE41" s="86"/>
      <c r="EF41" s="1">
        <f t="shared" si="20"/>
        <v>0</v>
      </c>
      <c r="EG41" s="1">
        <f t="shared" si="21"/>
        <v>0</v>
      </c>
    </row>
    <row r="42" spans="2:137" x14ac:dyDescent="0.2">
      <c r="B42" s="34"/>
      <c r="D42" s="87"/>
      <c r="M42" s="34"/>
      <c r="N42" s="86"/>
      <c r="O42" s="1">
        <f t="shared" si="0"/>
        <v>0</v>
      </c>
      <c r="P42" s="1">
        <f t="shared" si="1"/>
        <v>0</v>
      </c>
      <c r="Q42" s="87"/>
      <c r="Z42" s="34"/>
      <c r="AA42" s="86"/>
      <c r="AB42" s="145"/>
      <c r="AC42" s="132" t="str">
        <f t="shared" si="2"/>
        <v/>
      </c>
      <c r="AD42" s="1">
        <f t="shared" si="3"/>
        <v>0</v>
      </c>
      <c r="AE42" s="1">
        <f t="shared" si="4"/>
        <v>0</v>
      </c>
      <c r="AF42" s="87"/>
      <c r="AO42" s="86"/>
      <c r="AP42" s="86"/>
      <c r="AQ42" s="145"/>
      <c r="AR42" s="132" t="str">
        <f t="shared" si="5"/>
        <v/>
      </c>
      <c r="AS42" s="1">
        <f t="shared" si="6"/>
        <v>0</v>
      </c>
      <c r="AT42" s="1">
        <f t="shared" si="7"/>
        <v>0</v>
      </c>
      <c r="AU42" s="87"/>
      <c r="BD42" s="86"/>
      <c r="BE42" s="86"/>
      <c r="BF42" s="1">
        <f t="shared" si="8"/>
        <v>0</v>
      </c>
      <c r="BG42" s="1">
        <f t="shared" si="9"/>
        <v>0</v>
      </c>
      <c r="BH42" s="87"/>
      <c r="BQ42" s="86"/>
      <c r="BR42" s="86"/>
      <c r="BS42" s="1">
        <f t="shared" si="10"/>
        <v>0</v>
      </c>
      <c r="BT42" s="1">
        <f t="shared" si="11"/>
        <v>0</v>
      </c>
      <c r="BU42" s="87"/>
      <c r="CD42" s="86"/>
      <c r="CE42" s="86"/>
      <c r="CF42" s="1">
        <f t="shared" si="12"/>
        <v>0</v>
      </c>
      <c r="CG42" s="1">
        <f t="shared" si="13"/>
        <v>0</v>
      </c>
      <c r="CH42" s="87"/>
      <c r="CQ42" s="86"/>
      <c r="CR42" s="86"/>
      <c r="CS42" s="1">
        <f t="shared" si="14"/>
        <v>0</v>
      </c>
      <c r="CT42" s="1">
        <f t="shared" si="15"/>
        <v>0</v>
      </c>
      <c r="CU42" s="87"/>
      <c r="DD42" s="86"/>
      <c r="DE42" s="86"/>
      <c r="DF42" s="1">
        <f t="shared" si="16"/>
        <v>0</v>
      </c>
      <c r="DG42" s="1">
        <f t="shared" si="17"/>
        <v>0</v>
      </c>
      <c r="DH42" s="87"/>
      <c r="DQ42" s="86"/>
      <c r="DR42" s="86"/>
      <c r="DS42" s="1">
        <f t="shared" si="18"/>
        <v>0</v>
      </c>
      <c r="DT42" s="1">
        <f t="shared" si="19"/>
        <v>0</v>
      </c>
      <c r="DU42" s="87"/>
      <c r="ED42" s="86"/>
      <c r="EE42" s="86"/>
      <c r="EF42" s="1">
        <f t="shared" si="20"/>
        <v>0</v>
      </c>
      <c r="EG42" s="1">
        <f t="shared" si="21"/>
        <v>0</v>
      </c>
    </row>
    <row r="43" spans="2:137" x14ac:dyDescent="0.2">
      <c r="B43" s="34"/>
      <c r="D43" s="87"/>
      <c r="M43" s="34"/>
      <c r="N43" s="86"/>
      <c r="O43" s="1">
        <f t="shared" si="0"/>
        <v>0</v>
      </c>
      <c r="P43" s="1">
        <f t="shared" si="1"/>
        <v>0</v>
      </c>
      <c r="Q43" s="87"/>
      <c r="Z43" s="34"/>
      <c r="AA43" s="86"/>
      <c r="AB43" s="145"/>
      <c r="AC43" s="132" t="str">
        <f t="shared" si="2"/>
        <v/>
      </c>
      <c r="AD43" s="1">
        <f t="shared" si="3"/>
        <v>0</v>
      </c>
      <c r="AE43" s="1">
        <f t="shared" si="4"/>
        <v>0</v>
      </c>
      <c r="AF43" s="87"/>
      <c r="AO43" s="86"/>
      <c r="AP43" s="86"/>
      <c r="AQ43" s="145"/>
      <c r="AR43" s="132" t="str">
        <f t="shared" si="5"/>
        <v/>
      </c>
      <c r="AS43" s="1">
        <f t="shared" si="6"/>
        <v>0</v>
      </c>
      <c r="AT43" s="1">
        <f t="shared" si="7"/>
        <v>0</v>
      </c>
      <c r="AU43" s="87"/>
      <c r="BD43" s="86"/>
      <c r="BE43" s="86"/>
      <c r="BF43" s="1">
        <f t="shared" si="8"/>
        <v>0</v>
      </c>
      <c r="BG43" s="1">
        <f t="shared" si="9"/>
        <v>0</v>
      </c>
      <c r="BH43" s="87"/>
      <c r="BQ43" s="86"/>
      <c r="BR43" s="86"/>
      <c r="BS43" s="1">
        <f t="shared" si="10"/>
        <v>0</v>
      </c>
      <c r="BT43" s="1">
        <f t="shared" si="11"/>
        <v>0</v>
      </c>
      <c r="BU43" s="87"/>
      <c r="CD43" s="86"/>
      <c r="CE43" s="86"/>
      <c r="CF43" s="1">
        <f t="shared" si="12"/>
        <v>0</v>
      </c>
      <c r="CG43" s="1">
        <f t="shared" si="13"/>
        <v>0</v>
      </c>
      <c r="CH43" s="87"/>
      <c r="CQ43" s="86"/>
      <c r="CR43" s="86"/>
      <c r="CS43" s="1">
        <f t="shared" si="14"/>
        <v>0</v>
      </c>
      <c r="CT43" s="1">
        <f t="shared" si="15"/>
        <v>0</v>
      </c>
      <c r="CU43" s="87"/>
      <c r="DD43" s="86"/>
      <c r="DE43" s="86"/>
      <c r="DF43" s="1">
        <f t="shared" si="16"/>
        <v>0</v>
      </c>
      <c r="DG43" s="1">
        <f t="shared" si="17"/>
        <v>0</v>
      </c>
      <c r="DH43" s="87"/>
      <c r="DQ43" s="86"/>
      <c r="DR43" s="86"/>
      <c r="DS43" s="1">
        <f t="shared" si="18"/>
        <v>0</v>
      </c>
      <c r="DT43" s="1">
        <f t="shared" si="19"/>
        <v>0</v>
      </c>
      <c r="DU43" s="87"/>
      <c r="ED43" s="86"/>
      <c r="EE43" s="86"/>
      <c r="EF43" s="1">
        <f t="shared" si="20"/>
        <v>0</v>
      </c>
      <c r="EG43" s="1">
        <f t="shared" si="21"/>
        <v>0</v>
      </c>
    </row>
    <row r="44" spans="2:137" x14ac:dyDescent="0.2">
      <c r="B44" s="34"/>
      <c r="D44" s="87"/>
      <c r="M44" s="34"/>
      <c r="N44" s="86"/>
      <c r="O44" s="1">
        <f t="shared" si="0"/>
        <v>0</v>
      </c>
      <c r="P44" s="1">
        <f t="shared" si="1"/>
        <v>0</v>
      </c>
      <c r="Q44" s="87"/>
      <c r="Z44" s="34"/>
      <c r="AA44" s="86"/>
      <c r="AB44" s="145"/>
      <c r="AC44" s="132" t="str">
        <f t="shared" si="2"/>
        <v/>
      </c>
      <c r="AD44" s="1">
        <f t="shared" si="3"/>
        <v>0</v>
      </c>
      <c r="AE44" s="1">
        <f t="shared" si="4"/>
        <v>0</v>
      </c>
      <c r="AF44" s="87"/>
      <c r="AO44" s="86"/>
      <c r="AP44" s="86"/>
      <c r="AQ44" s="145"/>
      <c r="AR44" s="132" t="str">
        <f t="shared" si="5"/>
        <v/>
      </c>
      <c r="AS44" s="1">
        <f t="shared" si="6"/>
        <v>0</v>
      </c>
      <c r="AT44" s="1">
        <f t="shared" si="7"/>
        <v>0</v>
      </c>
      <c r="AU44" s="87"/>
      <c r="BD44" s="86"/>
      <c r="BE44" s="86"/>
      <c r="BF44" s="1">
        <f t="shared" si="8"/>
        <v>0</v>
      </c>
      <c r="BG44" s="1">
        <f t="shared" si="9"/>
        <v>0</v>
      </c>
      <c r="BH44" s="87"/>
      <c r="BQ44" s="86"/>
      <c r="BR44" s="86"/>
      <c r="BS44" s="1">
        <f t="shared" si="10"/>
        <v>0</v>
      </c>
      <c r="BT44" s="1">
        <f t="shared" si="11"/>
        <v>0</v>
      </c>
      <c r="BU44" s="87"/>
      <c r="CD44" s="86"/>
      <c r="CE44" s="86"/>
      <c r="CF44" s="1">
        <f t="shared" si="12"/>
        <v>0</v>
      </c>
      <c r="CG44" s="1">
        <f t="shared" si="13"/>
        <v>0</v>
      </c>
      <c r="CH44" s="87"/>
      <c r="CQ44" s="86"/>
      <c r="CR44" s="86"/>
      <c r="CS44" s="1">
        <f t="shared" si="14"/>
        <v>0</v>
      </c>
      <c r="CT44" s="1">
        <f t="shared" si="15"/>
        <v>0</v>
      </c>
      <c r="CU44" s="87"/>
      <c r="DD44" s="86"/>
      <c r="DE44" s="86"/>
      <c r="DF44" s="1">
        <f t="shared" si="16"/>
        <v>0</v>
      </c>
      <c r="DG44" s="1">
        <f t="shared" si="17"/>
        <v>0</v>
      </c>
      <c r="DH44" s="87"/>
      <c r="DQ44" s="86"/>
      <c r="DR44" s="86"/>
      <c r="DS44" s="1">
        <f t="shared" si="18"/>
        <v>0</v>
      </c>
      <c r="DT44" s="1">
        <f t="shared" si="19"/>
        <v>0</v>
      </c>
      <c r="DU44" s="87"/>
      <c r="ED44" s="86"/>
      <c r="EE44" s="86"/>
      <c r="EF44" s="1">
        <f t="shared" si="20"/>
        <v>0</v>
      </c>
      <c r="EG44" s="1">
        <f t="shared" si="21"/>
        <v>0</v>
      </c>
    </row>
    <row r="45" spans="2:137" x14ac:dyDescent="0.2">
      <c r="B45" s="34"/>
      <c r="D45" s="87"/>
      <c r="M45" s="34"/>
      <c r="N45" s="86"/>
      <c r="O45" s="1">
        <f t="shared" si="0"/>
        <v>0</v>
      </c>
      <c r="P45" s="1">
        <f t="shared" si="1"/>
        <v>0</v>
      </c>
      <c r="Q45" s="87"/>
      <c r="Z45" s="34"/>
      <c r="AA45" s="86"/>
      <c r="AB45" s="145"/>
      <c r="AC45" s="132" t="str">
        <f t="shared" si="2"/>
        <v/>
      </c>
      <c r="AD45" s="1">
        <f t="shared" si="3"/>
        <v>0</v>
      </c>
      <c r="AE45" s="1">
        <f t="shared" si="4"/>
        <v>0</v>
      </c>
      <c r="AF45" s="87"/>
      <c r="AO45" s="86"/>
      <c r="AP45" s="86"/>
      <c r="AQ45" s="145"/>
      <c r="AR45" s="132" t="str">
        <f t="shared" si="5"/>
        <v/>
      </c>
      <c r="AS45" s="1">
        <f t="shared" si="6"/>
        <v>0</v>
      </c>
      <c r="AT45" s="1">
        <f t="shared" si="7"/>
        <v>0</v>
      </c>
      <c r="AU45" s="87"/>
      <c r="BD45" s="86"/>
      <c r="BE45" s="86"/>
      <c r="BF45" s="1">
        <f t="shared" si="8"/>
        <v>0</v>
      </c>
      <c r="BG45" s="1">
        <f t="shared" si="9"/>
        <v>0</v>
      </c>
      <c r="BH45" s="87"/>
      <c r="BQ45" s="86"/>
      <c r="BR45" s="86"/>
      <c r="BS45" s="1">
        <f t="shared" si="10"/>
        <v>0</v>
      </c>
      <c r="BT45" s="1">
        <f t="shared" si="11"/>
        <v>0</v>
      </c>
      <c r="BU45" s="87"/>
      <c r="CD45" s="86"/>
      <c r="CE45" s="86"/>
      <c r="CF45" s="1">
        <f t="shared" si="12"/>
        <v>0</v>
      </c>
      <c r="CG45" s="1">
        <f t="shared" si="13"/>
        <v>0</v>
      </c>
      <c r="CH45" s="87"/>
      <c r="CQ45" s="86"/>
      <c r="CR45" s="86"/>
      <c r="CS45" s="1">
        <f t="shared" si="14"/>
        <v>0</v>
      </c>
      <c r="CT45" s="1">
        <f t="shared" si="15"/>
        <v>0</v>
      </c>
      <c r="CU45" s="87"/>
      <c r="DD45" s="86"/>
      <c r="DE45" s="86"/>
      <c r="DF45" s="1">
        <f t="shared" si="16"/>
        <v>0</v>
      </c>
      <c r="DG45" s="1">
        <f t="shared" si="17"/>
        <v>0</v>
      </c>
      <c r="DH45" s="87"/>
      <c r="DQ45" s="86"/>
      <c r="DR45" s="86"/>
      <c r="DS45" s="1">
        <f t="shared" si="18"/>
        <v>0</v>
      </c>
      <c r="DT45" s="1">
        <f t="shared" si="19"/>
        <v>0</v>
      </c>
      <c r="DU45" s="87"/>
      <c r="ED45" s="86"/>
      <c r="EE45" s="86"/>
      <c r="EF45" s="1">
        <f t="shared" si="20"/>
        <v>0</v>
      </c>
      <c r="EG45" s="1">
        <f t="shared" si="21"/>
        <v>0</v>
      </c>
    </row>
    <row r="46" spans="2:137" x14ac:dyDescent="0.2">
      <c r="B46" s="34"/>
      <c r="D46" s="87"/>
      <c r="M46" s="34"/>
      <c r="N46" s="86"/>
      <c r="O46" s="1">
        <f t="shared" si="0"/>
        <v>0</v>
      </c>
      <c r="P46" s="1">
        <f t="shared" si="1"/>
        <v>0</v>
      </c>
      <c r="Q46" s="87"/>
      <c r="Z46" s="34"/>
      <c r="AA46" s="86"/>
      <c r="AB46" s="145"/>
      <c r="AC46" s="132" t="str">
        <f t="shared" si="2"/>
        <v/>
      </c>
      <c r="AD46" s="1">
        <f t="shared" si="3"/>
        <v>0</v>
      </c>
      <c r="AE46" s="1">
        <f t="shared" si="4"/>
        <v>0</v>
      </c>
      <c r="AF46" s="87"/>
      <c r="AO46" s="86"/>
      <c r="AP46" s="86"/>
      <c r="AQ46" s="145"/>
      <c r="AR46" s="132" t="str">
        <f t="shared" si="5"/>
        <v/>
      </c>
      <c r="AS46" s="1">
        <f t="shared" si="6"/>
        <v>0</v>
      </c>
      <c r="AT46" s="1">
        <f t="shared" si="7"/>
        <v>0</v>
      </c>
      <c r="AU46" s="87"/>
      <c r="BD46" s="86"/>
      <c r="BE46" s="86"/>
      <c r="BF46" s="1">
        <f t="shared" si="8"/>
        <v>0</v>
      </c>
      <c r="BG46" s="1">
        <f t="shared" si="9"/>
        <v>0</v>
      </c>
      <c r="BH46" s="87"/>
      <c r="BQ46" s="86"/>
      <c r="BR46" s="86"/>
      <c r="BS46" s="1">
        <f t="shared" si="10"/>
        <v>0</v>
      </c>
      <c r="BT46" s="1">
        <f t="shared" si="11"/>
        <v>0</v>
      </c>
      <c r="BU46" s="87"/>
      <c r="CD46" s="86"/>
      <c r="CE46" s="86"/>
      <c r="CF46" s="1">
        <f t="shared" si="12"/>
        <v>0</v>
      </c>
      <c r="CG46" s="1">
        <f t="shared" si="13"/>
        <v>0</v>
      </c>
      <c r="CH46" s="87"/>
      <c r="CQ46" s="86"/>
      <c r="CR46" s="86"/>
      <c r="CS46" s="1">
        <f t="shared" si="14"/>
        <v>0</v>
      </c>
      <c r="CT46" s="1">
        <f t="shared" si="15"/>
        <v>0</v>
      </c>
      <c r="CU46" s="87"/>
      <c r="DD46" s="86"/>
      <c r="DE46" s="86"/>
      <c r="DF46" s="1">
        <f t="shared" si="16"/>
        <v>0</v>
      </c>
      <c r="DG46" s="1">
        <f t="shared" si="17"/>
        <v>0</v>
      </c>
      <c r="DH46" s="87"/>
      <c r="DQ46" s="86"/>
      <c r="DR46" s="86"/>
      <c r="DS46" s="1">
        <f t="shared" si="18"/>
        <v>0</v>
      </c>
      <c r="DT46" s="1">
        <f t="shared" si="19"/>
        <v>0</v>
      </c>
      <c r="DU46" s="87"/>
      <c r="ED46" s="86"/>
      <c r="EE46" s="86"/>
      <c r="EF46" s="1">
        <f t="shared" si="20"/>
        <v>0</v>
      </c>
      <c r="EG46" s="1">
        <f t="shared" si="21"/>
        <v>0</v>
      </c>
    </row>
    <row r="47" spans="2:137" x14ac:dyDescent="0.2">
      <c r="B47" s="34"/>
      <c r="D47" s="87"/>
      <c r="M47" s="34"/>
      <c r="N47" s="86"/>
      <c r="O47" s="1">
        <f t="shared" si="0"/>
        <v>0</v>
      </c>
      <c r="P47" s="1">
        <f t="shared" si="1"/>
        <v>0</v>
      </c>
      <c r="Q47" s="87"/>
      <c r="Z47" s="34"/>
      <c r="AA47" s="86"/>
      <c r="AB47" s="145"/>
      <c r="AC47" s="132" t="str">
        <f t="shared" si="2"/>
        <v/>
      </c>
      <c r="AD47" s="1">
        <f t="shared" si="3"/>
        <v>0</v>
      </c>
      <c r="AE47" s="1">
        <f t="shared" si="4"/>
        <v>0</v>
      </c>
      <c r="AF47" s="87"/>
      <c r="AO47" s="86"/>
      <c r="AP47" s="86"/>
      <c r="AQ47" s="145"/>
      <c r="AR47" s="132" t="str">
        <f t="shared" si="5"/>
        <v/>
      </c>
      <c r="AS47" s="1">
        <f t="shared" si="6"/>
        <v>0</v>
      </c>
      <c r="AT47" s="1">
        <f t="shared" si="7"/>
        <v>0</v>
      </c>
      <c r="AU47" s="87"/>
      <c r="BD47" s="86"/>
      <c r="BE47" s="86"/>
      <c r="BF47" s="1">
        <f t="shared" si="8"/>
        <v>0</v>
      </c>
      <c r="BG47" s="1">
        <f t="shared" si="9"/>
        <v>0</v>
      </c>
      <c r="BH47" s="87"/>
      <c r="BQ47" s="86"/>
      <c r="BR47" s="86"/>
      <c r="BS47" s="1">
        <f t="shared" si="10"/>
        <v>0</v>
      </c>
      <c r="BT47" s="1">
        <f t="shared" si="11"/>
        <v>0</v>
      </c>
      <c r="BU47" s="87"/>
      <c r="CD47" s="86"/>
      <c r="CE47" s="86"/>
      <c r="CF47" s="1">
        <f t="shared" si="12"/>
        <v>0</v>
      </c>
      <c r="CG47" s="1">
        <f t="shared" si="13"/>
        <v>0</v>
      </c>
      <c r="CH47" s="87"/>
      <c r="CQ47" s="86"/>
      <c r="CR47" s="86"/>
      <c r="CS47" s="1">
        <f t="shared" si="14"/>
        <v>0</v>
      </c>
      <c r="CT47" s="1">
        <f t="shared" si="15"/>
        <v>0</v>
      </c>
      <c r="CU47" s="87"/>
      <c r="DD47" s="86"/>
      <c r="DE47" s="86"/>
      <c r="DF47" s="1">
        <f t="shared" si="16"/>
        <v>0</v>
      </c>
      <c r="DG47" s="1">
        <f t="shared" si="17"/>
        <v>0</v>
      </c>
      <c r="DH47" s="87"/>
      <c r="DQ47" s="86"/>
      <c r="DR47" s="86"/>
      <c r="DS47" s="1">
        <f t="shared" si="18"/>
        <v>0</v>
      </c>
      <c r="DT47" s="1">
        <f t="shared" si="19"/>
        <v>0</v>
      </c>
      <c r="DU47" s="87"/>
      <c r="ED47" s="86"/>
      <c r="EE47" s="86"/>
      <c r="EF47" s="1">
        <f t="shared" si="20"/>
        <v>0</v>
      </c>
      <c r="EG47" s="1">
        <f t="shared" si="21"/>
        <v>0</v>
      </c>
    </row>
    <row r="48" spans="2:137" x14ac:dyDescent="0.2">
      <c r="B48" s="34"/>
      <c r="D48" s="87"/>
      <c r="M48" s="34"/>
      <c r="N48" s="86"/>
      <c r="O48" s="1">
        <f t="shared" si="0"/>
        <v>0</v>
      </c>
      <c r="P48" s="1">
        <f t="shared" si="1"/>
        <v>0</v>
      </c>
      <c r="Q48" s="87"/>
      <c r="Z48" s="34"/>
      <c r="AA48" s="86"/>
      <c r="AB48" s="145"/>
      <c r="AC48" s="132" t="str">
        <f t="shared" si="2"/>
        <v/>
      </c>
      <c r="AD48" s="1">
        <f t="shared" si="3"/>
        <v>0</v>
      </c>
      <c r="AE48" s="1">
        <f t="shared" si="4"/>
        <v>0</v>
      </c>
      <c r="AF48" s="87"/>
      <c r="AO48" s="86"/>
      <c r="AP48" s="86"/>
      <c r="AQ48" s="145"/>
      <c r="AR48" s="132" t="str">
        <f t="shared" si="5"/>
        <v/>
      </c>
      <c r="AS48" s="1">
        <f t="shared" si="6"/>
        <v>0</v>
      </c>
      <c r="AT48" s="1">
        <f t="shared" si="7"/>
        <v>0</v>
      </c>
      <c r="AU48" s="87"/>
      <c r="BD48" s="86"/>
      <c r="BE48" s="86"/>
      <c r="BF48" s="1">
        <f t="shared" si="8"/>
        <v>0</v>
      </c>
      <c r="BG48" s="1">
        <f t="shared" si="9"/>
        <v>0</v>
      </c>
      <c r="BH48" s="87"/>
      <c r="BQ48" s="86"/>
      <c r="BR48" s="86"/>
      <c r="BS48" s="1">
        <f t="shared" si="10"/>
        <v>0</v>
      </c>
      <c r="BT48" s="1">
        <f t="shared" si="11"/>
        <v>0</v>
      </c>
      <c r="BU48" s="87"/>
      <c r="CD48" s="86"/>
      <c r="CE48" s="86"/>
      <c r="CF48" s="1">
        <f t="shared" si="12"/>
        <v>0</v>
      </c>
      <c r="CG48" s="1">
        <f t="shared" si="13"/>
        <v>0</v>
      </c>
      <c r="CH48" s="87"/>
      <c r="CQ48" s="86"/>
      <c r="CR48" s="86"/>
      <c r="CS48" s="1">
        <f t="shared" si="14"/>
        <v>0</v>
      </c>
      <c r="CT48" s="1">
        <f t="shared" si="15"/>
        <v>0</v>
      </c>
      <c r="CU48" s="87"/>
      <c r="DD48" s="86"/>
      <c r="DE48" s="86"/>
      <c r="DF48" s="1">
        <f t="shared" si="16"/>
        <v>0</v>
      </c>
      <c r="DG48" s="1">
        <f t="shared" si="17"/>
        <v>0</v>
      </c>
      <c r="DH48" s="87"/>
      <c r="DQ48" s="86"/>
      <c r="DR48" s="86"/>
      <c r="DS48" s="1">
        <f t="shared" si="18"/>
        <v>0</v>
      </c>
      <c r="DT48" s="1">
        <f t="shared" si="19"/>
        <v>0</v>
      </c>
      <c r="DU48" s="87"/>
      <c r="ED48" s="86"/>
      <c r="EE48" s="86"/>
      <c r="EF48" s="1">
        <f t="shared" si="20"/>
        <v>0</v>
      </c>
      <c r="EG48" s="1">
        <f t="shared" si="21"/>
        <v>0</v>
      </c>
    </row>
    <row r="49" spans="2:137" x14ac:dyDescent="0.2">
      <c r="B49" s="34"/>
      <c r="D49" s="87"/>
      <c r="M49" s="34"/>
      <c r="N49" s="86"/>
      <c r="O49" s="1">
        <f t="shared" si="0"/>
        <v>0</v>
      </c>
      <c r="P49" s="1">
        <f t="shared" si="1"/>
        <v>0</v>
      </c>
      <c r="Q49" s="87"/>
      <c r="Z49" s="34"/>
      <c r="AA49" s="86"/>
      <c r="AB49" s="145"/>
      <c r="AC49" s="132" t="str">
        <f t="shared" si="2"/>
        <v/>
      </c>
      <c r="AD49" s="1">
        <f t="shared" si="3"/>
        <v>0</v>
      </c>
      <c r="AE49" s="1">
        <f t="shared" si="4"/>
        <v>0</v>
      </c>
      <c r="AF49" s="87"/>
      <c r="AO49" s="86"/>
      <c r="AP49" s="86"/>
      <c r="AQ49" s="145"/>
      <c r="AR49" s="132" t="str">
        <f t="shared" si="5"/>
        <v/>
      </c>
      <c r="AS49" s="1">
        <f t="shared" si="6"/>
        <v>0</v>
      </c>
      <c r="AT49" s="1">
        <f t="shared" si="7"/>
        <v>0</v>
      </c>
      <c r="AU49" s="87"/>
      <c r="BD49" s="86"/>
      <c r="BE49" s="86"/>
      <c r="BF49" s="1">
        <f t="shared" si="8"/>
        <v>0</v>
      </c>
      <c r="BG49" s="1">
        <f t="shared" si="9"/>
        <v>0</v>
      </c>
      <c r="BH49" s="87"/>
      <c r="BQ49" s="86"/>
      <c r="BR49" s="86"/>
      <c r="BS49" s="1">
        <f t="shared" si="10"/>
        <v>0</v>
      </c>
      <c r="BT49" s="1">
        <f t="shared" si="11"/>
        <v>0</v>
      </c>
      <c r="BU49" s="87"/>
      <c r="CD49" s="86"/>
      <c r="CE49" s="86"/>
      <c r="CF49" s="1">
        <f t="shared" si="12"/>
        <v>0</v>
      </c>
      <c r="CG49" s="1">
        <f t="shared" si="13"/>
        <v>0</v>
      </c>
      <c r="CH49" s="87"/>
      <c r="CQ49" s="86"/>
      <c r="CR49" s="86"/>
      <c r="CS49" s="1">
        <f t="shared" si="14"/>
        <v>0</v>
      </c>
      <c r="CT49" s="1">
        <f t="shared" si="15"/>
        <v>0</v>
      </c>
      <c r="CU49" s="87"/>
      <c r="DD49" s="86"/>
      <c r="DE49" s="86"/>
      <c r="DF49" s="1">
        <f t="shared" si="16"/>
        <v>0</v>
      </c>
      <c r="DG49" s="1">
        <f t="shared" si="17"/>
        <v>0</v>
      </c>
      <c r="DH49" s="87"/>
      <c r="DQ49" s="86"/>
      <c r="DR49" s="86"/>
      <c r="DS49" s="1">
        <f t="shared" si="18"/>
        <v>0</v>
      </c>
      <c r="DT49" s="1">
        <f t="shared" si="19"/>
        <v>0</v>
      </c>
      <c r="DU49" s="87"/>
      <c r="ED49" s="86"/>
      <c r="EE49" s="86"/>
      <c r="EF49" s="1">
        <f t="shared" si="20"/>
        <v>0</v>
      </c>
      <c r="EG49" s="1">
        <f t="shared" si="21"/>
        <v>0</v>
      </c>
    </row>
    <row r="50" spans="2:137" x14ac:dyDescent="0.2">
      <c r="B50" s="34"/>
      <c r="D50" s="87"/>
      <c r="M50" s="34"/>
      <c r="N50" s="86"/>
      <c r="O50" s="1">
        <f t="shared" si="0"/>
        <v>0</v>
      </c>
      <c r="P50" s="1">
        <f t="shared" si="1"/>
        <v>0</v>
      </c>
      <c r="Q50" s="87"/>
      <c r="Z50" s="34"/>
      <c r="AA50" s="86"/>
      <c r="AB50" s="145"/>
      <c r="AC50" s="132" t="str">
        <f t="shared" si="2"/>
        <v/>
      </c>
      <c r="AD50" s="1">
        <f t="shared" si="3"/>
        <v>0</v>
      </c>
      <c r="AE50" s="1">
        <f t="shared" si="4"/>
        <v>0</v>
      </c>
      <c r="AF50" s="87"/>
      <c r="AO50" s="86"/>
      <c r="AP50" s="86"/>
      <c r="AQ50" s="145"/>
      <c r="AR50" s="132" t="str">
        <f t="shared" si="5"/>
        <v/>
      </c>
      <c r="AS50" s="1">
        <f t="shared" si="6"/>
        <v>0</v>
      </c>
      <c r="AT50" s="1">
        <f t="shared" si="7"/>
        <v>0</v>
      </c>
      <c r="AU50" s="87"/>
      <c r="BD50" s="86"/>
      <c r="BE50" s="86"/>
      <c r="BF50" s="1">
        <f t="shared" si="8"/>
        <v>0</v>
      </c>
      <c r="BG50" s="1">
        <f t="shared" si="9"/>
        <v>0</v>
      </c>
      <c r="BH50" s="87"/>
      <c r="BQ50" s="86"/>
      <c r="BR50" s="86"/>
      <c r="BS50" s="1">
        <f t="shared" si="10"/>
        <v>0</v>
      </c>
      <c r="BT50" s="1">
        <f t="shared" si="11"/>
        <v>0</v>
      </c>
      <c r="BU50" s="87"/>
      <c r="CD50" s="86"/>
      <c r="CE50" s="86"/>
      <c r="CF50" s="1">
        <f t="shared" si="12"/>
        <v>0</v>
      </c>
      <c r="CG50" s="1">
        <f t="shared" si="13"/>
        <v>0</v>
      </c>
      <c r="CH50" s="87"/>
      <c r="CQ50" s="86"/>
      <c r="CR50" s="86"/>
      <c r="CS50" s="1">
        <f t="shared" si="14"/>
        <v>0</v>
      </c>
      <c r="CT50" s="1">
        <f t="shared" si="15"/>
        <v>0</v>
      </c>
      <c r="CU50" s="87"/>
      <c r="DD50" s="86"/>
      <c r="DE50" s="86"/>
      <c r="DF50" s="1">
        <f t="shared" si="16"/>
        <v>0</v>
      </c>
      <c r="DG50" s="1">
        <f t="shared" si="17"/>
        <v>0</v>
      </c>
      <c r="DH50" s="87"/>
      <c r="DQ50" s="86"/>
      <c r="DR50" s="86"/>
      <c r="DS50" s="1">
        <f t="shared" si="18"/>
        <v>0</v>
      </c>
      <c r="DT50" s="1">
        <f t="shared" si="19"/>
        <v>0</v>
      </c>
      <c r="DU50" s="87"/>
      <c r="ED50" s="86"/>
      <c r="EE50" s="86"/>
      <c r="EF50" s="1">
        <f t="shared" si="20"/>
        <v>0</v>
      </c>
      <c r="EG50" s="1">
        <f t="shared" si="21"/>
        <v>0</v>
      </c>
    </row>
    <row r="51" spans="2:137" x14ac:dyDescent="0.2">
      <c r="B51" s="34"/>
      <c r="D51" s="87"/>
      <c r="M51" s="34"/>
      <c r="N51" s="86"/>
      <c r="O51" s="1">
        <f t="shared" si="0"/>
        <v>0</v>
      </c>
      <c r="P51" s="1">
        <f t="shared" si="1"/>
        <v>0</v>
      </c>
      <c r="Q51" s="87"/>
      <c r="Z51" s="34"/>
      <c r="AA51" s="86"/>
      <c r="AB51" s="145"/>
      <c r="AC51" s="132" t="str">
        <f t="shared" si="2"/>
        <v/>
      </c>
      <c r="AD51" s="1">
        <f t="shared" si="3"/>
        <v>0</v>
      </c>
      <c r="AE51" s="1">
        <f t="shared" si="4"/>
        <v>0</v>
      </c>
      <c r="AF51" s="87"/>
      <c r="AO51" s="86"/>
      <c r="AP51" s="86"/>
      <c r="AQ51" s="145"/>
      <c r="AR51" s="132" t="str">
        <f t="shared" si="5"/>
        <v/>
      </c>
      <c r="AS51" s="1">
        <f t="shared" si="6"/>
        <v>0</v>
      </c>
      <c r="AT51" s="1">
        <f t="shared" si="7"/>
        <v>0</v>
      </c>
      <c r="AU51" s="87"/>
      <c r="BD51" s="86"/>
      <c r="BE51" s="86"/>
      <c r="BF51" s="1">
        <f t="shared" si="8"/>
        <v>0</v>
      </c>
      <c r="BG51" s="1">
        <f t="shared" si="9"/>
        <v>0</v>
      </c>
      <c r="BH51" s="87"/>
      <c r="BQ51" s="86"/>
      <c r="BR51" s="86"/>
      <c r="BS51" s="1">
        <f t="shared" si="10"/>
        <v>0</v>
      </c>
      <c r="BT51" s="1">
        <f t="shared" si="11"/>
        <v>0</v>
      </c>
      <c r="BU51" s="87"/>
      <c r="CD51" s="86"/>
      <c r="CE51" s="86"/>
      <c r="CF51" s="1">
        <f t="shared" si="12"/>
        <v>0</v>
      </c>
      <c r="CG51" s="1">
        <f t="shared" si="13"/>
        <v>0</v>
      </c>
      <c r="CH51" s="87"/>
      <c r="CQ51" s="86"/>
      <c r="CR51" s="86"/>
      <c r="CS51" s="1">
        <f t="shared" si="14"/>
        <v>0</v>
      </c>
      <c r="CT51" s="1">
        <f t="shared" si="15"/>
        <v>0</v>
      </c>
      <c r="CU51" s="87"/>
      <c r="DD51" s="86"/>
      <c r="DE51" s="86"/>
      <c r="DF51" s="1">
        <f t="shared" si="16"/>
        <v>0</v>
      </c>
      <c r="DG51" s="1">
        <f t="shared" si="17"/>
        <v>0</v>
      </c>
      <c r="DH51" s="87"/>
      <c r="DQ51" s="86"/>
      <c r="DR51" s="86"/>
      <c r="DS51" s="1">
        <f t="shared" si="18"/>
        <v>0</v>
      </c>
      <c r="DT51" s="1">
        <f t="shared" si="19"/>
        <v>0</v>
      </c>
      <c r="DU51" s="87"/>
      <c r="ED51" s="86"/>
      <c r="EE51" s="86"/>
      <c r="EF51" s="1">
        <f t="shared" si="20"/>
        <v>0</v>
      </c>
      <c r="EG51" s="1">
        <f t="shared" si="21"/>
        <v>0</v>
      </c>
    </row>
    <row r="52" spans="2:137" x14ac:dyDescent="0.2">
      <c r="B52" s="34"/>
      <c r="D52" s="87"/>
      <c r="M52" s="34"/>
      <c r="N52" s="86"/>
      <c r="O52" s="1">
        <f t="shared" si="0"/>
        <v>0</v>
      </c>
      <c r="P52" s="1">
        <f t="shared" si="1"/>
        <v>0</v>
      </c>
      <c r="Q52" s="87"/>
      <c r="Z52" s="34"/>
      <c r="AA52" s="86"/>
      <c r="AB52" s="145"/>
      <c r="AC52" s="132" t="str">
        <f t="shared" si="2"/>
        <v/>
      </c>
      <c r="AD52" s="1">
        <f t="shared" si="3"/>
        <v>0</v>
      </c>
      <c r="AE52" s="1">
        <f t="shared" si="4"/>
        <v>0</v>
      </c>
      <c r="AF52" s="87"/>
      <c r="AO52" s="86"/>
      <c r="AP52" s="86"/>
      <c r="AQ52" s="145"/>
      <c r="AR52" s="132" t="str">
        <f t="shared" si="5"/>
        <v/>
      </c>
      <c r="AS52" s="1">
        <f t="shared" si="6"/>
        <v>0</v>
      </c>
      <c r="AT52" s="1">
        <f t="shared" si="7"/>
        <v>0</v>
      </c>
      <c r="AU52" s="87"/>
      <c r="BD52" s="86"/>
      <c r="BE52" s="86"/>
      <c r="BF52" s="1">
        <f t="shared" si="8"/>
        <v>0</v>
      </c>
      <c r="BG52" s="1">
        <f t="shared" si="9"/>
        <v>0</v>
      </c>
      <c r="BH52" s="87"/>
      <c r="BQ52" s="86"/>
      <c r="BR52" s="86"/>
      <c r="BS52" s="1">
        <f t="shared" si="10"/>
        <v>0</v>
      </c>
      <c r="BT52" s="1">
        <f t="shared" si="11"/>
        <v>0</v>
      </c>
      <c r="BU52" s="87"/>
      <c r="CD52" s="86"/>
      <c r="CE52" s="86"/>
      <c r="CF52" s="1">
        <f t="shared" si="12"/>
        <v>0</v>
      </c>
      <c r="CG52" s="1">
        <f t="shared" si="13"/>
        <v>0</v>
      </c>
      <c r="CH52" s="87"/>
      <c r="CQ52" s="86"/>
      <c r="CR52" s="86"/>
      <c r="CS52" s="1">
        <f t="shared" si="14"/>
        <v>0</v>
      </c>
      <c r="CT52" s="1">
        <f t="shared" si="15"/>
        <v>0</v>
      </c>
      <c r="CU52" s="87"/>
      <c r="DD52" s="86"/>
      <c r="DE52" s="86"/>
      <c r="DF52" s="1">
        <f t="shared" si="16"/>
        <v>0</v>
      </c>
      <c r="DG52" s="1">
        <f t="shared" si="17"/>
        <v>0</v>
      </c>
      <c r="DH52" s="87"/>
      <c r="DQ52" s="86"/>
      <c r="DR52" s="86"/>
      <c r="DS52" s="1">
        <f t="shared" si="18"/>
        <v>0</v>
      </c>
      <c r="DT52" s="1">
        <f t="shared" si="19"/>
        <v>0</v>
      </c>
      <c r="DU52" s="87"/>
      <c r="ED52" s="86"/>
      <c r="EE52" s="86"/>
      <c r="EF52" s="1">
        <f t="shared" si="20"/>
        <v>0</v>
      </c>
      <c r="EG52" s="1">
        <f t="shared" si="21"/>
        <v>0</v>
      </c>
    </row>
    <row r="53" spans="2:137" x14ac:dyDescent="0.2">
      <c r="B53" s="34"/>
      <c r="D53" s="87"/>
      <c r="M53" s="34"/>
      <c r="N53" s="86"/>
      <c r="O53" s="1">
        <f t="shared" si="0"/>
        <v>0</v>
      </c>
      <c r="P53" s="1">
        <f t="shared" si="1"/>
        <v>0</v>
      </c>
      <c r="Q53" s="87"/>
      <c r="Z53" s="34"/>
      <c r="AA53" s="86"/>
      <c r="AB53" s="145"/>
      <c r="AC53" s="132" t="str">
        <f t="shared" si="2"/>
        <v/>
      </c>
      <c r="AD53" s="1">
        <f t="shared" si="3"/>
        <v>0</v>
      </c>
      <c r="AE53" s="1">
        <f t="shared" si="4"/>
        <v>0</v>
      </c>
      <c r="AF53" s="87"/>
      <c r="AO53" s="86"/>
      <c r="AP53" s="86"/>
      <c r="AQ53" s="145"/>
      <c r="AR53" s="132" t="str">
        <f t="shared" si="5"/>
        <v/>
      </c>
      <c r="AS53" s="1">
        <f t="shared" si="6"/>
        <v>0</v>
      </c>
      <c r="AT53" s="1">
        <f t="shared" si="7"/>
        <v>0</v>
      </c>
      <c r="AU53" s="87"/>
      <c r="BD53" s="86"/>
      <c r="BE53" s="86"/>
      <c r="BF53" s="1">
        <f t="shared" si="8"/>
        <v>0</v>
      </c>
      <c r="BG53" s="1">
        <f t="shared" si="9"/>
        <v>0</v>
      </c>
      <c r="BH53" s="87"/>
      <c r="BQ53" s="86"/>
      <c r="BR53" s="86"/>
      <c r="BS53" s="1">
        <f t="shared" si="10"/>
        <v>0</v>
      </c>
      <c r="BT53" s="1">
        <f t="shared" si="11"/>
        <v>0</v>
      </c>
      <c r="BU53" s="87"/>
      <c r="CD53" s="86"/>
      <c r="CE53" s="86"/>
      <c r="CF53" s="1">
        <f t="shared" si="12"/>
        <v>0</v>
      </c>
      <c r="CG53" s="1">
        <f t="shared" si="13"/>
        <v>0</v>
      </c>
      <c r="CH53" s="87"/>
      <c r="CQ53" s="86"/>
      <c r="CR53" s="86"/>
      <c r="CS53" s="1">
        <f t="shared" si="14"/>
        <v>0</v>
      </c>
      <c r="CT53" s="1">
        <f t="shared" si="15"/>
        <v>0</v>
      </c>
      <c r="CU53" s="87"/>
      <c r="DD53" s="86"/>
      <c r="DE53" s="86"/>
      <c r="DF53" s="1">
        <f t="shared" si="16"/>
        <v>0</v>
      </c>
      <c r="DG53" s="1">
        <f t="shared" si="17"/>
        <v>0</v>
      </c>
      <c r="DH53" s="87"/>
      <c r="DQ53" s="86"/>
      <c r="DR53" s="86"/>
      <c r="DS53" s="1">
        <f t="shared" si="18"/>
        <v>0</v>
      </c>
      <c r="DT53" s="1">
        <f t="shared" si="19"/>
        <v>0</v>
      </c>
      <c r="DU53" s="87"/>
      <c r="ED53" s="86"/>
      <c r="EE53" s="86"/>
      <c r="EF53" s="1">
        <f t="shared" si="20"/>
        <v>0</v>
      </c>
      <c r="EG53" s="1">
        <f t="shared" si="21"/>
        <v>0</v>
      </c>
    </row>
    <row r="54" spans="2:137" x14ac:dyDescent="0.2">
      <c r="B54" s="34"/>
      <c r="D54" s="87"/>
      <c r="M54" s="34"/>
      <c r="N54" s="86"/>
      <c r="O54" s="1">
        <f t="shared" si="0"/>
        <v>0</v>
      </c>
      <c r="P54" s="1">
        <f t="shared" si="1"/>
        <v>0</v>
      </c>
      <c r="Q54" s="87"/>
      <c r="Z54" s="34"/>
      <c r="AA54" s="86"/>
      <c r="AB54" s="145"/>
      <c r="AC54" s="132" t="str">
        <f t="shared" si="2"/>
        <v/>
      </c>
      <c r="AD54" s="1">
        <f t="shared" si="3"/>
        <v>0</v>
      </c>
      <c r="AE54" s="1">
        <f t="shared" si="4"/>
        <v>0</v>
      </c>
      <c r="AF54" s="87"/>
      <c r="AO54" s="86"/>
      <c r="AP54" s="86"/>
      <c r="AQ54" s="145"/>
      <c r="AR54" s="132" t="str">
        <f t="shared" si="5"/>
        <v/>
      </c>
      <c r="AS54" s="1">
        <f t="shared" si="6"/>
        <v>0</v>
      </c>
      <c r="AT54" s="1">
        <f t="shared" si="7"/>
        <v>0</v>
      </c>
      <c r="AU54" s="87"/>
      <c r="BD54" s="86"/>
      <c r="BE54" s="86"/>
      <c r="BF54" s="1">
        <f t="shared" si="8"/>
        <v>0</v>
      </c>
      <c r="BG54" s="1">
        <f t="shared" si="9"/>
        <v>0</v>
      </c>
      <c r="BH54" s="87"/>
      <c r="BQ54" s="86"/>
      <c r="BR54" s="86"/>
      <c r="BS54" s="1">
        <f t="shared" si="10"/>
        <v>0</v>
      </c>
      <c r="BT54" s="1">
        <f t="shared" si="11"/>
        <v>0</v>
      </c>
      <c r="BU54" s="87"/>
      <c r="CD54" s="86"/>
      <c r="CE54" s="86"/>
      <c r="CF54" s="1">
        <f t="shared" si="12"/>
        <v>0</v>
      </c>
      <c r="CG54" s="1">
        <f t="shared" si="13"/>
        <v>0</v>
      </c>
      <c r="CH54" s="87"/>
      <c r="CQ54" s="86"/>
      <c r="CR54" s="86"/>
      <c r="CS54" s="1">
        <f t="shared" si="14"/>
        <v>0</v>
      </c>
      <c r="CT54" s="1">
        <f t="shared" si="15"/>
        <v>0</v>
      </c>
      <c r="CU54" s="87"/>
      <c r="DD54" s="86"/>
      <c r="DE54" s="86"/>
      <c r="DF54" s="1">
        <f t="shared" si="16"/>
        <v>0</v>
      </c>
      <c r="DG54" s="1">
        <f t="shared" si="17"/>
        <v>0</v>
      </c>
      <c r="DH54" s="87"/>
      <c r="DQ54" s="86"/>
      <c r="DR54" s="86"/>
      <c r="DS54" s="1">
        <f t="shared" si="18"/>
        <v>0</v>
      </c>
      <c r="DT54" s="1">
        <f t="shared" si="19"/>
        <v>0</v>
      </c>
      <c r="DU54" s="87"/>
      <c r="ED54" s="86"/>
      <c r="EE54" s="86"/>
      <c r="EF54" s="1">
        <f t="shared" si="20"/>
        <v>0</v>
      </c>
      <c r="EG54" s="1">
        <f t="shared" si="21"/>
        <v>0</v>
      </c>
    </row>
    <row r="55" spans="2:137" x14ac:dyDescent="0.2">
      <c r="B55" s="34"/>
      <c r="D55" s="87"/>
      <c r="M55" s="34"/>
      <c r="N55" s="86"/>
      <c r="O55" s="1">
        <f t="shared" si="0"/>
        <v>0</v>
      </c>
      <c r="P55" s="1">
        <f t="shared" si="1"/>
        <v>0</v>
      </c>
      <c r="Q55" s="87"/>
      <c r="Z55" s="34"/>
      <c r="AA55" s="86"/>
      <c r="AB55" s="145"/>
      <c r="AC55" s="132" t="str">
        <f t="shared" si="2"/>
        <v/>
      </c>
      <c r="AD55" s="1">
        <f t="shared" si="3"/>
        <v>0</v>
      </c>
      <c r="AE55" s="1">
        <f t="shared" si="4"/>
        <v>0</v>
      </c>
      <c r="AF55" s="87"/>
      <c r="AO55" s="86"/>
      <c r="AP55" s="86"/>
      <c r="AQ55" s="145"/>
      <c r="AR55" s="132" t="str">
        <f t="shared" si="5"/>
        <v/>
      </c>
      <c r="AS55" s="1">
        <f t="shared" si="6"/>
        <v>0</v>
      </c>
      <c r="AT55" s="1">
        <f t="shared" si="7"/>
        <v>0</v>
      </c>
      <c r="AU55" s="87"/>
      <c r="BD55" s="86"/>
      <c r="BE55" s="86"/>
      <c r="BF55" s="1">
        <f t="shared" si="8"/>
        <v>0</v>
      </c>
      <c r="BG55" s="1">
        <f t="shared" si="9"/>
        <v>0</v>
      </c>
      <c r="BH55" s="87"/>
      <c r="BQ55" s="86"/>
      <c r="BR55" s="86"/>
      <c r="BS55" s="1">
        <f t="shared" si="10"/>
        <v>0</v>
      </c>
      <c r="BT55" s="1">
        <f t="shared" si="11"/>
        <v>0</v>
      </c>
      <c r="BU55" s="87"/>
      <c r="CD55" s="86"/>
      <c r="CE55" s="86"/>
      <c r="CF55" s="1">
        <f t="shared" si="12"/>
        <v>0</v>
      </c>
      <c r="CG55" s="1">
        <f t="shared" si="13"/>
        <v>0</v>
      </c>
      <c r="CH55" s="87"/>
      <c r="CQ55" s="86"/>
      <c r="CR55" s="86"/>
      <c r="CS55" s="1">
        <f t="shared" si="14"/>
        <v>0</v>
      </c>
      <c r="CT55" s="1">
        <f t="shared" si="15"/>
        <v>0</v>
      </c>
      <c r="CU55" s="87"/>
      <c r="DD55" s="86"/>
      <c r="DE55" s="86"/>
      <c r="DF55" s="1">
        <f t="shared" si="16"/>
        <v>0</v>
      </c>
      <c r="DG55" s="1">
        <f t="shared" si="17"/>
        <v>0</v>
      </c>
      <c r="DH55" s="87"/>
      <c r="DQ55" s="86"/>
      <c r="DR55" s="86"/>
      <c r="DS55" s="1">
        <f t="shared" si="18"/>
        <v>0</v>
      </c>
      <c r="DT55" s="1">
        <f t="shared" si="19"/>
        <v>0</v>
      </c>
      <c r="DU55" s="87"/>
      <c r="ED55" s="86"/>
      <c r="EE55" s="86"/>
      <c r="EF55" s="1">
        <f t="shared" si="20"/>
        <v>0</v>
      </c>
      <c r="EG55" s="1">
        <f t="shared" si="21"/>
        <v>0</v>
      </c>
    </row>
    <row r="56" spans="2:137" x14ac:dyDescent="0.2">
      <c r="B56" s="34"/>
      <c r="D56" s="87"/>
      <c r="M56" s="34"/>
      <c r="N56" s="86"/>
      <c r="O56" s="1">
        <f t="shared" si="0"/>
        <v>0</v>
      </c>
      <c r="P56" s="1">
        <f t="shared" si="1"/>
        <v>0</v>
      </c>
      <c r="Q56" s="87"/>
      <c r="Z56" s="34"/>
      <c r="AA56" s="86"/>
      <c r="AB56" s="145"/>
      <c r="AC56" s="132" t="str">
        <f t="shared" si="2"/>
        <v/>
      </c>
      <c r="AD56" s="1">
        <f t="shared" si="3"/>
        <v>0</v>
      </c>
      <c r="AE56" s="1">
        <f t="shared" si="4"/>
        <v>0</v>
      </c>
      <c r="AF56" s="87"/>
      <c r="AO56" s="86"/>
      <c r="AP56" s="86"/>
      <c r="AQ56" s="145"/>
      <c r="AR56" s="132" t="str">
        <f t="shared" si="5"/>
        <v/>
      </c>
      <c r="AS56" s="1">
        <f t="shared" si="6"/>
        <v>0</v>
      </c>
      <c r="AT56" s="1">
        <f t="shared" si="7"/>
        <v>0</v>
      </c>
      <c r="AU56" s="87"/>
      <c r="BD56" s="86"/>
      <c r="BE56" s="86"/>
      <c r="BF56" s="1">
        <f t="shared" si="8"/>
        <v>0</v>
      </c>
      <c r="BG56" s="1">
        <f t="shared" si="9"/>
        <v>0</v>
      </c>
      <c r="BH56" s="87"/>
      <c r="BQ56" s="86"/>
      <c r="BR56" s="86"/>
      <c r="BS56" s="1">
        <f t="shared" si="10"/>
        <v>0</v>
      </c>
      <c r="BT56" s="1">
        <f t="shared" si="11"/>
        <v>0</v>
      </c>
      <c r="BU56" s="87"/>
      <c r="CD56" s="86"/>
      <c r="CE56" s="86"/>
      <c r="CF56" s="1">
        <f t="shared" si="12"/>
        <v>0</v>
      </c>
      <c r="CG56" s="1">
        <f t="shared" si="13"/>
        <v>0</v>
      </c>
      <c r="CH56" s="87"/>
      <c r="CQ56" s="86"/>
      <c r="CR56" s="86"/>
      <c r="CS56" s="1">
        <f t="shared" si="14"/>
        <v>0</v>
      </c>
      <c r="CT56" s="1">
        <f t="shared" si="15"/>
        <v>0</v>
      </c>
      <c r="CU56" s="87"/>
      <c r="DD56" s="86"/>
      <c r="DE56" s="86"/>
      <c r="DF56" s="1">
        <f t="shared" si="16"/>
        <v>0</v>
      </c>
      <c r="DG56" s="1">
        <f t="shared" si="17"/>
        <v>0</v>
      </c>
      <c r="DH56" s="87"/>
      <c r="DQ56" s="86"/>
      <c r="DR56" s="86"/>
      <c r="DS56" s="1">
        <f t="shared" si="18"/>
        <v>0</v>
      </c>
      <c r="DT56" s="1">
        <f t="shared" si="19"/>
        <v>0</v>
      </c>
      <c r="DU56" s="87"/>
      <c r="ED56" s="86"/>
      <c r="EE56" s="86"/>
      <c r="EF56" s="1">
        <f t="shared" si="20"/>
        <v>0</v>
      </c>
      <c r="EG56" s="1">
        <f t="shared" si="21"/>
        <v>0</v>
      </c>
    </row>
    <row r="57" spans="2:137" x14ac:dyDescent="0.2">
      <c r="B57" s="34"/>
      <c r="D57" s="87"/>
      <c r="M57" s="34"/>
      <c r="N57" s="86"/>
      <c r="O57" s="1">
        <f t="shared" si="0"/>
        <v>0</v>
      </c>
      <c r="P57" s="1">
        <f t="shared" si="1"/>
        <v>0</v>
      </c>
      <c r="Q57" s="87"/>
      <c r="Z57" s="34"/>
      <c r="AA57" s="86"/>
      <c r="AB57" s="145"/>
      <c r="AC57" s="132" t="str">
        <f t="shared" si="2"/>
        <v/>
      </c>
      <c r="AD57" s="1">
        <f t="shared" si="3"/>
        <v>0</v>
      </c>
      <c r="AE57" s="1">
        <f t="shared" si="4"/>
        <v>0</v>
      </c>
      <c r="AF57" s="87"/>
      <c r="AO57" s="86"/>
      <c r="AP57" s="86"/>
      <c r="AQ57" s="145"/>
      <c r="AR57" s="132" t="str">
        <f t="shared" si="5"/>
        <v/>
      </c>
      <c r="AS57" s="1">
        <f t="shared" si="6"/>
        <v>0</v>
      </c>
      <c r="AT57" s="1">
        <f t="shared" si="7"/>
        <v>0</v>
      </c>
      <c r="AU57" s="87"/>
      <c r="BD57" s="86"/>
      <c r="BE57" s="86"/>
      <c r="BF57" s="1">
        <f t="shared" si="8"/>
        <v>0</v>
      </c>
      <c r="BG57" s="1">
        <f t="shared" si="9"/>
        <v>0</v>
      </c>
      <c r="BH57" s="87"/>
      <c r="BQ57" s="86"/>
      <c r="BR57" s="86"/>
      <c r="BS57" s="1">
        <f t="shared" si="10"/>
        <v>0</v>
      </c>
      <c r="BT57" s="1">
        <f t="shared" si="11"/>
        <v>0</v>
      </c>
      <c r="BU57" s="87"/>
      <c r="CD57" s="86"/>
      <c r="CE57" s="86"/>
      <c r="CF57" s="1">
        <f t="shared" si="12"/>
        <v>0</v>
      </c>
      <c r="CG57" s="1">
        <f t="shared" si="13"/>
        <v>0</v>
      </c>
      <c r="CH57" s="87"/>
      <c r="CQ57" s="86"/>
      <c r="CR57" s="86"/>
      <c r="CS57" s="1">
        <f t="shared" si="14"/>
        <v>0</v>
      </c>
      <c r="CT57" s="1">
        <f t="shared" si="15"/>
        <v>0</v>
      </c>
      <c r="CU57" s="87"/>
      <c r="DD57" s="86"/>
      <c r="DE57" s="86"/>
      <c r="DF57" s="1">
        <f t="shared" si="16"/>
        <v>0</v>
      </c>
      <c r="DG57" s="1">
        <f t="shared" si="17"/>
        <v>0</v>
      </c>
      <c r="DH57" s="87"/>
      <c r="DQ57" s="86"/>
      <c r="DR57" s="86"/>
      <c r="DS57" s="1">
        <f t="shared" si="18"/>
        <v>0</v>
      </c>
      <c r="DT57" s="1">
        <f t="shared" si="19"/>
        <v>0</v>
      </c>
      <c r="DU57" s="87"/>
      <c r="ED57" s="86"/>
      <c r="EE57" s="86"/>
      <c r="EF57" s="1">
        <f t="shared" si="20"/>
        <v>0</v>
      </c>
      <c r="EG57" s="1">
        <f t="shared" si="21"/>
        <v>0</v>
      </c>
    </row>
    <row r="58" spans="2:137" x14ac:dyDescent="0.2">
      <c r="B58" s="34"/>
      <c r="D58" s="87"/>
      <c r="M58" s="34"/>
      <c r="N58" s="86"/>
      <c r="O58" s="1">
        <f t="shared" si="0"/>
        <v>0</v>
      </c>
      <c r="P58" s="1">
        <f t="shared" si="1"/>
        <v>0</v>
      </c>
      <c r="Q58" s="87"/>
      <c r="Z58" s="34"/>
      <c r="AA58" s="86"/>
      <c r="AB58" s="145"/>
      <c r="AC58" s="132" t="str">
        <f t="shared" si="2"/>
        <v/>
      </c>
      <c r="AD58" s="1">
        <f t="shared" si="3"/>
        <v>0</v>
      </c>
      <c r="AE58" s="1">
        <f t="shared" si="4"/>
        <v>0</v>
      </c>
      <c r="AF58" s="87"/>
      <c r="AO58" s="86"/>
      <c r="AP58" s="86"/>
      <c r="AQ58" s="145"/>
      <c r="AR58" s="132" t="str">
        <f t="shared" si="5"/>
        <v/>
      </c>
      <c r="AS58" s="1">
        <f t="shared" si="6"/>
        <v>0</v>
      </c>
      <c r="AT58" s="1">
        <f t="shared" si="7"/>
        <v>0</v>
      </c>
      <c r="AU58" s="87"/>
      <c r="BD58" s="86"/>
      <c r="BE58" s="86"/>
      <c r="BF58" s="1">
        <f t="shared" si="8"/>
        <v>0</v>
      </c>
      <c r="BG58" s="1">
        <f t="shared" si="9"/>
        <v>0</v>
      </c>
      <c r="BH58" s="87"/>
      <c r="BQ58" s="86"/>
      <c r="BR58" s="86"/>
      <c r="BS58" s="1">
        <f t="shared" si="10"/>
        <v>0</v>
      </c>
      <c r="BT58" s="1">
        <f t="shared" si="11"/>
        <v>0</v>
      </c>
      <c r="BU58" s="87"/>
      <c r="CD58" s="86"/>
      <c r="CE58" s="86"/>
      <c r="CF58" s="1">
        <f t="shared" si="12"/>
        <v>0</v>
      </c>
      <c r="CG58" s="1">
        <f t="shared" si="13"/>
        <v>0</v>
      </c>
      <c r="CH58" s="87"/>
      <c r="CQ58" s="86"/>
      <c r="CR58" s="86"/>
      <c r="CS58" s="1">
        <f t="shared" si="14"/>
        <v>0</v>
      </c>
      <c r="CT58" s="1">
        <f t="shared" si="15"/>
        <v>0</v>
      </c>
      <c r="CU58" s="87"/>
      <c r="DD58" s="86"/>
      <c r="DE58" s="86"/>
      <c r="DF58" s="1">
        <f t="shared" si="16"/>
        <v>0</v>
      </c>
      <c r="DG58" s="1">
        <f t="shared" si="17"/>
        <v>0</v>
      </c>
      <c r="DH58" s="87"/>
      <c r="DQ58" s="86"/>
      <c r="DR58" s="86"/>
      <c r="DS58" s="1">
        <f t="shared" si="18"/>
        <v>0</v>
      </c>
      <c r="DT58" s="1">
        <f t="shared" si="19"/>
        <v>0</v>
      </c>
      <c r="DU58" s="87"/>
      <c r="ED58" s="86"/>
      <c r="EE58" s="86"/>
      <c r="EF58" s="1">
        <f t="shared" si="20"/>
        <v>0</v>
      </c>
      <c r="EG58" s="1">
        <f t="shared" si="21"/>
        <v>0</v>
      </c>
    </row>
    <row r="59" spans="2:137" x14ac:dyDescent="0.2">
      <c r="B59" s="34"/>
      <c r="D59" s="87"/>
      <c r="M59" s="34"/>
      <c r="N59" s="86"/>
      <c r="O59" s="1">
        <f t="shared" si="0"/>
        <v>0</v>
      </c>
      <c r="P59" s="1">
        <f t="shared" si="1"/>
        <v>0</v>
      </c>
      <c r="Q59" s="87"/>
      <c r="Z59" s="34"/>
      <c r="AA59" s="86"/>
      <c r="AB59" s="145"/>
      <c r="AC59" s="132" t="str">
        <f t="shared" si="2"/>
        <v/>
      </c>
      <c r="AD59" s="1">
        <f t="shared" si="3"/>
        <v>0</v>
      </c>
      <c r="AE59" s="1">
        <f t="shared" si="4"/>
        <v>0</v>
      </c>
      <c r="AF59" s="87"/>
      <c r="AO59" s="86"/>
      <c r="AP59" s="86"/>
      <c r="AQ59" s="145"/>
      <c r="AR59" s="132" t="str">
        <f t="shared" si="5"/>
        <v/>
      </c>
      <c r="AS59" s="1">
        <f t="shared" si="6"/>
        <v>0</v>
      </c>
      <c r="AT59" s="1">
        <f t="shared" si="7"/>
        <v>0</v>
      </c>
      <c r="AU59" s="87"/>
      <c r="BD59" s="86"/>
      <c r="BE59" s="86"/>
      <c r="BF59" s="1">
        <f t="shared" si="8"/>
        <v>0</v>
      </c>
      <c r="BG59" s="1">
        <f t="shared" si="9"/>
        <v>0</v>
      </c>
      <c r="BH59" s="87"/>
      <c r="BQ59" s="86"/>
      <c r="BR59" s="86"/>
      <c r="BS59" s="1">
        <f t="shared" si="10"/>
        <v>0</v>
      </c>
      <c r="BT59" s="1">
        <f t="shared" si="11"/>
        <v>0</v>
      </c>
      <c r="BU59" s="87"/>
      <c r="CD59" s="86"/>
      <c r="CE59" s="86"/>
      <c r="CF59" s="1">
        <f t="shared" si="12"/>
        <v>0</v>
      </c>
      <c r="CG59" s="1">
        <f t="shared" si="13"/>
        <v>0</v>
      </c>
      <c r="CH59" s="87"/>
      <c r="CQ59" s="86"/>
      <c r="CR59" s="86"/>
      <c r="CS59" s="1">
        <f t="shared" si="14"/>
        <v>0</v>
      </c>
      <c r="CT59" s="1">
        <f t="shared" si="15"/>
        <v>0</v>
      </c>
      <c r="CU59" s="87"/>
      <c r="DD59" s="86"/>
      <c r="DE59" s="86"/>
      <c r="DF59" s="1">
        <f t="shared" si="16"/>
        <v>0</v>
      </c>
      <c r="DG59" s="1">
        <f t="shared" si="17"/>
        <v>0</v>
      </c>
      <c r="DH59" s="87"/>
      <c r="DQ59" s="86"/>
      <c r="DR59" s="86"/>
      <c r="DS59" s="1">
        <f t="shared" si="18"/>
        <v>0</v>
      </c>
      <c r="DT59" s="1">
        <f t="shared" si="19"/>
        <v>0</v>
      </c>
      <c r="DU59" s="87"/>
      <c r="ED59" s="86"/>
      <c r="EE59" s="86"/>
      <c r="EF59" s="1">
        <f t="shared" si="20"/>
        <v>0</v>
      </c>
      <c r="EG59" s="1">
        <f t="shared" si="21"/>
        <v>0</v>
      </c>
    </row>
    <row r="60" spans="2:137" x14ac:dyDescent="0.2">
      <c r="B60" s="34"/>
      <c r="D60" s="87"/>
      <c r="M60" s="34"/>
      <c r="N60" s="86"/>
      <c r="O60" s="1">
        <f t="shared" si="0"/>
        <v>0</v>
      </c>
      <c r="P60" s="1">
        <f t="shared" si="1"/>
        <v>0</v>
      </c>
      <c r="Q60" s="87"/>
      <c r="Z60" s="34"/>
      <c r="AA60" s="86"/>
      <c r="AB60" s="145"/>
      <c r="AC60" s="132" t="str">
        <f t="shared" si="2"/>
        <v/>
      </c>
      <c r="AD60" s="1">
        <f t="shared" si="3"/>
        <v>0</v>
      </c>
      <c r="AE60" s="1">
        <f t="shared" si="4"/>
        <v>0</v>
      </c>
      <c r="AF60" s="87"/>
      <c r="AO60" s="86"/>
      <c r="AP60" s="86"/>
      <c r="AQ60" s="145"/>
      <c r="AR60" s="132" t="str">
        <f t="shared" si="5"/>
        <v/>
      </c>
      <c r="AS60" s="1">
        <f t="shared" si="6"/>
        <v>0</v>
      </c>
      <c r="AT60" s="1">
        <f t="shared" si="7"/>
        <v>0</v>
      </c>
      <c r="AU60" s="87"/>
      <c r="BD60" s="86"/>
      <c r="BE60" s="86"/>
      <c r="BF60" s="1">
        <f t="shared" si="8"/>
        <v>0</v>
      </c>
      <c r="BG60" s="1">
        <f t="shared" si="9"/>
        <v>0</v>
      </c>
      <c r="BH60" s="87"/>
      <c r="BQ60" s="86"/>
      <c r="BR60" s="86"/>
      <c r="BS60" s="1">
        <f t="shared" si="10"/>
        <v>0</v>
      </c>
      <c r="BT60" s="1">
        <f t="shared" si="11"/>
        <v>0</v>
      </c>
      <c r="BU60" s="87"/>
      <c r="CD60" s="86"/>
      <c r="CE60" s="86"/>
      <c r="CF60" s="1">
        <f t="shared" si="12"/>
        <v>0</v>
      </c>
      <c r="CG60" s="1">
        <f t="shared" si="13"/>
        <v>0</v>
      </c>
      <c r="CH60" s="87"/>
      <c r="CQ60" s="86"/>
      <c r="CR60" s="86"/>
      <c r="CS60" s="1">
        <f t="shared" si="14"/>
        <v>0</v>
      </c>
      <c r="CT60" s="1">
        <f t="shared" si="15"/>
        <v>0</v>
      </c>
      <c r="CU60" s="87"/>
      <c r="DD60" s="86"/>
      <c r="DE60" s="86"/>
      <c r="DF60" s="1">
        <f t="shared" si="16"/>
        <v>0</v>
      </c>
      <c r="DG60" s="1">
        <f t="shared" si="17"/>
        <v>0</v>
      </c>
      <c r="DH60" s="87"/>
      <c r="DQ60" s="86"/>
      <c r="DR60" s="86"/>
      <c r="DS60" s="1">
        <f t="shared" si="18"/>
        <v>0</v>
      </c>
      <c r="DT60" s="1">
        <f t="shared" si="19"/>
        <v>0</v>
      </c>
      <c r="DU60" s="87"/>
      <c r="ED60" s="86"/>
      <c r="EE60" s="86"/>
      <c r="EF60" s="1">
        <f t="shared" si="20"/>
        <v>0</v>
      </c>
      <c r="EG60" s="1">
        <f t="shared" si="21"/>
        <v>0</v>
      </c>
    </row>
    <row r="61" spans="2:137" x14ac:dyDescent="0.2">
      <c r="B61" s="34"/>
      <c r="D61" s="87"/>
      <c r="M61" s="34"/>
      <c r="N61" s="86"/>
      <c r="O61" s="1">
        <f t="shared" si="0"/>
        <v>0</v>
      </c>
      <c r="P61" s="1">
        <f t="shared" si="1"/>
        <v>0</v>
      </c>
      <c r="Q61" s="87"/>
      <c r="Z61" s="34"/>
      <c r="AA61" s="86"/>
      <c r="AB61" s="145"/>
      <c r="AC61" s="132" t="str">
        <f t="shared" si="2"/>
        <v/>
      </c>
      <c r="AD61" s="1">
        <f t="shared" si="3"/>
        <v>0</v>
      </c>
      <c r="AE61" s="1">
        <f t="shared" si="4"/>
        <v>0</v>
      </c>
      <c r="AF61" s="87"/>
      <c r="AO61" s="86"/>
      <c r="AP61" s="86"/>
      <c r="AQ61" s="145"/>
      <c r="AR61" s="132" t="str">
        <f t="shared" si="5"/>
        <v/>
      </c>
      <c r="AS61" s="1">
        <f t="shared" si="6"/>
        <v>0</v>
      </c>
      <c r="AT61" s="1">
        <f t="shared" si="7"/>
        <v>0</v>
      </c>
      <c r="AU61" s="87"/>
      <c r="BD61" s="86"/>
      <c r="BE61" s="86"/>
      <c r="BF61" s="1">
        <f t="shared" si="8"/>
        <v>0</v>
      </c>
      <c r="BG61" s="1">
        <f t="shared" si="9"/>
        <v>0</v>
      </c>
      <c r="BH61" s="87"/>
      <c r="BQ61" s="86"/>
      <c r="BR61" s="86"/>
      <c r="BS61" s="1">
        <f t="shared" si="10"/>
        <v>0</v>
      </c>
      <c r="BT61" s="1">
        <f t="shared" si="11"/>
        <v>0</v>
      </c>
      <c r="BU61" s="87"/>
      <c r="CD61" s="86"/>
      <c r="CE61" s="86"/>
      <c r="CF61" s="1">
        <f t="shared" si="12"/>
        <v>0</v>
      </c>
      <c r="CG61" s="1">
        <f t="shared" si="13"/>
        <v>0</v>
      </c>
      <c r="CH61" s="87"/>
      <c r="CQ61" s="86"/>
      <c r="CR61" s="86"/>
      <c r="CS61" s="1">
        <f t="shared" si="14"/>
        <v>0</v>
      </c>
      <c r="CT61" s="1">
        <f t="shared" si="15"/>
        <v>0</v>
      </c>
      <c r="CU61" s="87"/>
      <c r="DD61" s="86"/>
      <c r="DE61" s="86"/>
      <c r="DF61" s="1">
        <f t="shared" si="16"/>
        <v>0</v>
      </c>
      <c r="DG61" s="1">
        <f t="shared" si="17"/>
        <v>0</v>
      </c>
      <c r="DH61" s="87"/>
      <c r="DQ61" s="86"/>
      <c r="DR61" s="86"/>
      <c r="DS61" s="1">
        <f t="shared" si="18"/>
        <v>0</v>
      </c>
      <c r="DT61" s="1">
        <f t="shared" si="19"/>
        <v>0</v>
      </c>
      <c r="DU61" s="87"/>
      <c r="ED61" s="86"/>
      <c r="EE61" s="86"/>
      <c r="EF61" s="1">
        <f t="shared" si="20"/>
        <v>0</v>
      </c>
      <c r="EG61" s="1">
        <f t="shared" si="21"/>
        <v>0</v>
      </c>
    </row>
    <row r="62" spans="2:137" x14ac:dyDescent="0.2">
      <c r="B62" s="34"/>
      <c r="D62" s="87"/>
      <c r="M62" s="34"/>
      <c r="N62" s="86"/>
      <c r="O62" s="1">
        <f t="shared" si="0"/>
        <v>0</v>
      </c>
      <c r="P62" s="1">
        <f t="shared" si="1"/>
        <v>0</v>
      </c>
      <c r="Q62" s="87"/>
      <c r="Z62" s="34"/>
      <c r="AA62" s="86"/>
      <c r="AB62" s="145"/>
      <c r="AC62" s="132" t="str">
        <f t="shared" si="2"/>
        <v/>
      </c>
      <c r="AD62" s="1">
        <f t="shared" si="3"/>
        <v>0</v>
      </c>
      <c r="AE62" s="1">
        <f t="shared" si="4"/>
        <v>0</v>
      </c>
      <c r="AF62" s="87"/>
      <c r="AO62" s="86"/>
      <c r="AP62" s="86"/>
      <c r="AQ62" s="145"/>
      <c r="AR62" s="132" t="str">
        <f t="shared" si="5"/>
        <v/>
      </c>
      <c r="AS62" s="1">
        <f t="shared" si="6"/>
        <v>0</v>
      </c>
      <c r="AT62" s="1">
        <f t="shared" si="7"/>
        <v>0</v>
      </c>
      <c r="AU62" s="87"/>
      <c r="BD62" s="86"/>
      <c r="BE62" s="86"/>
      <c r="BF62" s="1">
        <f t="shared" si="8"/>
        <v>0</v>
      </c>
      <c r="BG62" s="1">
        <f t="shared" si="9"/>
        <v>0</v>
      </c>
      <c r="BH62" s="87"/>
      <c r="BQ62" s="86"/>
      <c r="BR62" s="86"/>
      <c r="BS62" s="1">
        <f t="shared" si="10"/>
        <v>0</v>
      </c>
      <c r="BT62" s="1">
        <f t="shared" si="11"/>
        <v>0</v>
      </c>
      <c r="BU62" s="87"/>
      <c r="CD62" s="86"/>
      <c r="CE62" s="86"/>
      <c r="CF62" s="1">
        <f t="shared" si="12"/>
        <v>0</v>
      </c>
      <c r="CG62" s="1">
        <f t="shared" si="13"/>
        <v>0</v>
      </c>
      <c r="CH62" s="87"/>
      <c r="CQ62" s="86"/>
      <c r="CR62" s="86"/>
      <c r="CS62" s="1">
        <f t="shared" si="14"/>
        <v>0</v>
      </c>
      <c r="CT62" s="1">
        <f t="shared" si="15"/>
        <v>0</v>
      </c>
      <c r="CU62" s="87"/>
      <c r="DD62" s="86"/>
      <c r="DE62" s="86"/>
      <c r="DF62" s="1">
        <f t="shared" si="16"/>
        <v>0</v>
      </c>
      <c r="DG62" s="1">
        <f t="shared" si="17"/>
        <v>0</v>
      </c>
      <c r="DH62" s="87"/>
      <c r="DQ62" s="86"/>
      <c r="DR62" s="86"/>
      <c r="DS62" s="1">
        <f t="shared" si="18"/>
        <v>0</v>
      </c>
      <c r="DT62" s="1">
        <f t="shared" si="19"/>
        <v>0</v>
      </c>
      <c r="DU62" s="87"/>
      <c r="ED62" s="86"/>
      <c r="EE62" s="86"/>
      <c r="EF62" s="1">
        <f t="shared" si="20"/>
        <v>0</v>
      </c>
      <c r="EG62" s="1">
        <f t="shared" si="21"/>
        <v>0</v>
      </c>
    </row>
    <row r="63" spans="2:137" x14ac:dyDescent="0.2">
      <c r="B63" s="34"/>
      <c r="D63" s="87"/>
      <c r="M63" s="34"/>
      <c r="N63" s="86"/>
      <c r="O63" s="1">
        <f t="shared" si="0"/>
        <v>0</v>
      </c>
      <c r="P63" s="1">
        <f t="shared" si="1"/>
        <v>0</v>
      </c>
      <c r="Q63" s="87"/>
      <c r="Z63" s="34"/>
      <c r="AA63" s="86"/>
      <c r="AB63" s="145"/>
      <c r="AC63" s="132" t="str">
        <f t="shared" si="2"/>
        <v/>
      </c>
      <c r="AD63" s="1">
        <f t="shared" si="3"/>
        <v>0</v>
      </c>
      <c r="AE63" s="1">
        <f t="shared" si="4"/>
        <v>0</v>
      </c>
      <c r="AF63" s="87"/>
      <c r="AO63" s="86"/>
      <c r="AP63" s="86"/>
      <c r="AQ63" s="145"/>
      <c r="AR63" s="132" t="str">
        <f t="shared" si="5"/>
        <v/>
      </c>
      <c r="AS63" s="1">
        <f t="shared" si="6"/>
        <v>0</v>
      </c>
      <c r="AT63" s="1">
        <f t="shared" si="7"/>
        <v>0</v>
      </c>
      <c r="AU63" s="87"/>
      <c r="BD63" s="86"/>
      <c r="BE63" s="86"/>
      <c r="BF63" s="1">
        <f t="shared" si="8"/>
        <v>0</v>
      </c>
      <c r="BG63" s="1">
        <f t="shared" si="9"/>
        <v>0</v>
      </c>
      <c r="BH63" s="87"/>
      <c r="BQ63" s="86"/>
      <c r="BR63" s="86"/>
      <c r="BS63" s="1">
        <f t="shared" si="10"/>
        <v>0</v>
      </c>
      <c r="BT63" s="1">
        <f t="shared" si="11"/>
        <v>0</v>
      </c>
      <c r="BU63" s="87"/>
      <c r="CD63" s="86"/>
      <c r="CE63" s="86"/>
      <c r="CF63" s="1">
        <f t="shared" si="12"/>
        <v>0</v>
      </c>
      <c r="CG63" s="1">
        <f t="shared" si="13"/>
        <v>0</v>
      </c>
      <c r="CH63" s="87"/>
      <c r="CQ63" s="86"/>
      <c r="CR63" s="86"/>
      <c r="CS63" s="1">
        <f t="shared" si="14"/>
        <v>0</v>
      </c>
      <c r="CT63" s="1">
        <f t="shared" si="15"/>
        <v>0</v>
      </c>
      <c r="CU63" s="87"/>
      <c r="DD63" s="86"/>
      <c r="DE63" s="86"/>
      <c r="DF63" s="1">
        <f t="shared" si="16"/>
        <v>0</v>
      </c>
      <c r="DG63" s="1">
        <f t="shared" si="17"/>
        <v>0</v>
      </c>
      <c r="DH63" s="87"/>
      <c r="DQ63" s="86"/>
      <c r="DR63" s="86"/>
      <c r="DS63" s="1">
        <f t="shared" si="18"/>
        <v>0</v>
      </c>
      <c r="DT63" s="1">
        <f t="shared" si="19"/>
        <v>0</v>
      </c>
      <c r="DU63" s="87"/>
      <c r="ED63" s="86"/>
      <c r="EE63" s="86"/>
      <c r="EF63" s="1">
        <f t="shared" si="20"/>
        <v>0</v>
      </c>
      <c r="EG63" s="1">
        <f t="shared" si="21"/>
        <v>0</v>
      </c>
    </row>
    <row r="64" spans="2:137" x14ac:dyDescent="0.2">
      <c r="B64" s="34"/>
      <c r="D64" s="87"/>
      <c r="M64" s="34"/>
      <c r="N64" s="86"/>
      <c r="O64" s="1">
        <f t="shared" si="0"/>
        <v>0</v>
      </c>
      <c r="P64" s="1">
        <f t="shared" si="1"/>
        <v>0</v>
      </c>
      <c r="Q64" s="87"/>
      <c r="Z64" s="34"/>
      <c r="AA64" s="86"/>
      <c r="AB64" s="145"/>
      <c r="AC64" s="132" t="str">
        <f t="shared" si="2"/>
        <v/>
      </c>
      <c r="AD64" s="1">
        <f t="shared" si="3"/>
        <v>0</v>
      </c>
      <c r="AE64" s="1">
        <f t="shared" si="4"/>
        <v>0</v>
      </c>
      <c r="AF64" s="87"/>
      <c r="AO64" s="86"/>
      <c r="AP64" s="86"/>
      <c r="AQ64" s="145"/>
      <c r="AR64" s="132" t="str">
        <f t="shared" si="5"/>
        <v/>
      </c>
      <c r="AS64" s="1">
        <f t="shared" si="6"/>
        <v>0</v>
      </c>
      <c r="AT64" s="1">
        <f t="shared" si="7"/>
        <v>0</v>
      </c>
      <c r="AU64" s="87"/>
      <c r="BD64" s="86"/>
      <c r="BE64" s="86"/>
      <c r="BF64" s="1">
        <f t="shared" si="8"/>
        <v>0</v>
      </c>
      <c r="BG64" s="1">
        <f t="shared" si="9"/>
        <v>0</v>
      </c>
      <c r="BH64" s="87"/>
      <c r="BQ64" s="86"/>
      <c r="BR64" s="86"/>
      <c r="BS64" s="1">
        <f t="shared" si="10"/>
        <v>0</v>
      </c>
      <c r="BT64" s="1">
        <f t="shared" si="11"/>
        <v>0</v>
      </c>
      <c r="BU64" s="87"/>
      <c r="CD64" s="86"/>
      <c r="CE64" s="86"/>
      <c r="CF64" s="1">
        <f t="shared" si="12"/>
        <v>0</v>
      </c>
      <c r="CG64" s="1">
        <f t="shared" si="13"/>
        <v>0</v>
      </c>
      <c r="CH64" s="87"/>
      <c r="CQ64" s="86"/>
      <c r="CR64" s="86"/>
      <c r="CS64" s="1">
        <f t="shared" si="14"/>
        <v>0</v>
      </c>
      <c r="CT64" s="1">
        <f t="shared" si="15"/>
        <v>0</v>
      </c>
      <c r="CU64" s="87"/>
      <c r="DD64" s="86"/>
      <c r="DE64" s="86"/>
      <c r="DF64" s="1">
        <f t="shared" si="16"/>
        <v>0</v>
      </c>
      <c r="DG64" s="1">
        <f t="shared" si="17"/>
        <v>0</v>
      </c>
      <c r="DH64" s="87"/>
      <c r="DQ64" s="86"/>
      <c r="DR64" s="86"/>
      <c r="DS64" s="1">
        <f t="shared" si="18"/>
        <v>0</v>
      </c>
      <c r="DT64" s="1">
        <f t="shared" si="19"/>
        <v>0</v>
      </c>
      <c r="DU64" s="87"/>
      <c r="ED64" s="86"/>
      <c r="EE64" s="86"/>
      <c r="EF64" s="1">
        <f t="shared" si="20"/>
        <v>0</v>
      </c>
      <c r="EG64" s="1">
        <f t="shared" si="21"/>
        <v>0</v>
      </c>
    </row>
    <row r="65" spans="2:137" x14ac:dyDescent="0.2">
      <c r="B65" s="34"/>
      <c r="D65" s="87"/>
      <c r="M65" s="34"/>
      <c r="N65" s="86"/>
      <c r="O65" s="1">
        <f t="shared" si="0"/>
        <v>0</v>
      </c>
      <c r="P65" s="1">
        <f t="shared" si="1"/>
        <v>0</v>
      </c>
      <c r="Q65" s="87"/>
      <c r="Z65" s="34"/>
      <c r="AA65" s="86"/>
      <c r="AB65" s="145"/>
      <c r="AC65" s="132" t="str">
        <f t="shared" si="2"/>
        <v/>
      </c>
      <c r="AD65" s="1">
        <f t="shared" si="3"/>
        <v>0</v>
      </c>
      <c r="AE65" s="1">
        <f t="shared" si="4"/>
        <v>0</v>
      </c>
      <c r="AF65" s="87"/>
      <c r="AO65" s="86"/>
      <c r="AP65" s="86"/>
      <c r="AQ65" s="145"/>
      <c r="AR65" s="132" t="str">
        <f t="shared" si="5"/>
        <v/>
      </c>
      <c r="AS65" s="1">
        <f t="shared" si="6"/>
        <v>0</v>
      </c>
      <c r="AT65" s="1">
        <f t="shared" si="7"/>
        <v>0</v>
      </c>
      <c r="AU65" s="87"/>
      <c r="BD65" s="86"/>
      <c r="BE65" s="86"/>
      <c r="BF65" s="1">
        <f t="shared" si="8"/>
        <v>0</v>
      </c>
      <c r="BG65" s="1">
        <f t="shared" si="9"/>
        <v>0</v>
      </c>
      <c r="BH65" s="87"/>
      <c r="BQ65" s="86"/>
      <c r="BR65" s="86"/>
      <c r="BS65" s="1">
        <f t="shared" si="10"/>
        <v>0</v>
      </c>
      <c r="BT65" s="1">
        <f t="shared" si="11"/>
        <v>0</v>
      </c>
      <c r="BU65" s="87"/>
      <c r="CD65" s="86"/>
      <c r="CE65" s="86"/>
      <c r="CF65" s="1">
        <f t="shared" si="12"/>
        <v>0</v>
      </c>
      <c r="CG65" s="1">
        <f t="shared" si="13"/>
        <v>0</v>
      </c>
      <c r="CH65" s="87"/>
      <c r="CQ65" s="86"/>
      <c r="CR65" s="86"/>
      <c r="CS65" s="1">
        <f t="shared" si="14"/>
        <v>0</v>
      </c>
      <c r="CT65" s="1">
        <f t="shared" si="15"/>
        <v>0</v>
      </c>
      <c r="CU65" s="87"/>
      <c r="DD65" s="86"/>
      <c r="DE65" s="86"/>
      <c r="DF65" s="1">
        <f t="shared" si="16"/>
        <v>0</v>
      </c>
      <c r="DG65" s="1">
        <f t="shared" si="17"/>
        <v>0</v>
      </c>
      <c r="DH65" s="87"/>
      <c r="DQ65" s="86"/>
      <c r="DR65" s="86"/>
      <c r="DS65" s="1">
        <f t="shared" si="18"/>
        <v>0</v>
      </c>
      <c r="DT65" s="1">
        <f t="shared" si="19"/>
        <v>0</v>
      </c>
      <c r="DU65" s="87"/>
      <c r="ED65" s="86"/>
      <c r="EE65" s="86"/>
      <c r="EF65" s="1">
        <f t="shared" si="20"/>
        <v>0</v>
      </c>
      <c r="EG65" s="1">
        <f t="shared" si="21"/>
        <v>0</v>
      </c>
    </row>
    <row r="66" spans="2:137" x14ac:dyDescent="0.2">
      <c r="B66" s="34"/>
      <c r="D66" s="87"/>
      <c r="M66" s="34"/>
      <c r="N66" s="86"/>
      <c r="O66" s="1">
        <f t="shared" si="0"/>
        <v>0</v>
      </c>
      <c r="P66" s="1">
        <f t="shared" si="1"/>
        <v>0</v>
      </c>
      <c r="Q66" s="87"/>
      <c r="Z66" s="34"/>
      <c r="AA66" s="86"/>
      <c r="AB66" s="145"/>
      <c r="AC66" s="132" t="str">
        <f t="shared" si="2"/>
        <v/>
      </c>
      <c r="AD66" s="1">
        <f t="shared" si="3"/>
        <v>0</v>
      </c>
      <c r="AE66" s="1">
        <f t="shared" si="4"/>
        <v>0</v>
      </c>
      <c r="AF66" s="87"/>
      <c r="AO66" s="86"/>
      <c r="AP66" s="86"/>
      <c r="AQ66" s="145"/>
      <c r="AR66" s="132" t="str">
        <f t="shared" si="5"/>
        <v/>
      </c>
      <c r="AS66" s="1">
        <f t="shared" si="6"/>
        <v>0</v>
      </c>
      <c r="AT66" s="1">
        <f t="shared" si="7"/>
        <v>0</v>
      </c>
      <c r="AU66" s="87"/>
      <c r="BD66" s="86"/>
      <c r="BE66" s="86"/>
      <c r="BF66" s="1">
        <f t="shared" si="8"/>
        <v>0</v>
      </c>
      <c r="BG66" s="1">
        <f t="shared" si="9"/>
        <v>0</v>
      </c>
      <c r="BH66" s="87"/>
      <c r="BQ66" s="86"/>
      <c r="BR66" s="86"/>
      <c r="BS66" s="1">
        <f t="shared" si="10"/>
        <v>0</v>
      </c>
      <c r="BT66" s="1">
        <f t="shared" si="11"/>
        <v>0</v>
      </c>
      <c r="BU66" s="87"/>
      <c r="CD66" s="86"/>
      <c r="CE66" s="86"/>
      <c r="CF66" s="1">
        <f t="shared" si="12"/>
        <v>0</v>
      </c>
      <c r="CG66" s="1">
        <f t="shared" si="13"/>
        <v>0</v>
      </c>
      <c r="CH66" s="87"/>
      <c r="CQ66" s="86"/>
      <c r="CR66" s="86"/>
      <c r="CS66" s="1">
        <f t="shared" si="14"/>
        <v>0</v>
      </c>
      <c r="CT66" s="1">
        <f t="shared" si="15"/>
        <v>0</v>
      </c>
      <c r="CU66" s="87"/>
      <c r="DD66" s="86"/>
      <c r="DE66" s="86"/>
      <c r="DF66" s="1">
        <f t="shared" si="16"/>
        <v>0</v>
      </c>
      <c r="DG66" s="1">
        <f t="shared" si="17"/>
        <v>0</v>
      </c>
      <c r="DH66" s="87"/>
      <c r="DQ66" s="86"/>
      <c r="DR66" s="86"/>
      <c r="DS66" s="1">
        <f t="shared" si="18"/>
        <v>0</v>
      </c>
      <c r="DT66" s="1">
        <f t="shared" si="19"/>
        <v>0</v>
      </c>
      <c r="DU66" s="87"/>
      <c r="ED66" s="86"/>
      <c r="EE66" s="86"/>
      <c r="EF66" s="1">
        <f t="shared" si="20"/>
        <v>0</v>
      </c>
      <c r="EG66" s="1">
        <f t="shared" si="21"/>
        <v>0</v>
      </c>
    </row>
    <row r="67" spans="2:137" x14ac:dyDescent="0.2">
      <c r="B67" s="34"/>
      <c r="D67" s="87"/>
      <c r="M67" s="34"/>
      <c r="N67" s="86"/>
      <c r="O67" s="1">
        <f t="shared" si="0"/>
        <v>0</v>
      </c>
      <c r="P67" s="1">
        <f t="shared" si="1"/>
        <v>0</v>
      </c>
      <c r="Q67" s="87"/>
      <c r="Z67" s="34"/>
      <c r="AA67" s="86"/>
      <c r="AB67" s="145"/>
      <c r="AC67" s="132" t="str">
        <f t="shared" si="2"/>
        <v/>
      </c>
      <c r="AD67" s="1">
        <f t="shared" si="3"/>
        <v>0</v>
      </c>
      <c r="AE67" s="1">
        <f t="shared" si="4"/>
        <v>0</v>
      </c>
      <c r="AF67" s="87"/>
      <c r="AO67" s="86"/>
      <c r="AP67" s="86"/>
      <c r="AQ67" s="145"/>
      <c r="AR67" s="132" t="str">
        <f t="shared" si="5"/>
        <v/>
      </c>
      <c r="AS67" s="1">
        <f t="shared" si="6"/>
        <v>0</v>
      </c>
      <c r="AT67" s="1">
        <f t="shared" si="7"/>
        <v>0</v>
      </c>
      <c r="AU67" s="87"/>
      <c r="BD67" s="86"/>
      <c r="BE67" s="86"/>
      <c r="BF67" s="1">
        <f t="shared" si="8"/>
        <v>0</v>
      </c>
      <c r="BG67" s="1">
        <f t="shared" si="9"/>
        <v>0</v>
      </c>
      <c r="BH67" s="87"/>
      <c r="BQ67" s="86"/>
      <c r="BR67" s="86"/>
      <c r="BS67" s="1">
        <f t="shared" si="10"/>
        <v>0</v>
      </c>
      <c r="BT67" s="1">
        <f t="shared" si="11"/>
        <v>0</v>
      </c>
      <c r="BU67" s="87"/>
      <c r="CD67" s="86"/>
      <c r="CE67" s="86"/>
      <c r="CF67" s="1">
        <f t="shared" si="12"/>
        <v>0</v>
      </c>
      <c r="CG67" s="1">
        <f t="shared" si="13"/>
        <v>0</v>
      </c>
      <c r="CH67" s="87"/>
      <c r="CQ67" s="86"/>
      <c r="CR67" s="86"/>
      <c r="CS67" s="1">
        <f t="shared" si="14"/>
        <v>0</v>
      </c>
      <c r="CT67" s="1">
        <f t="shared" si="15"/>
        <v>0</v>
      </c>
      <c r="CU67" s="87"/>
      <c r="DD67" s="86"/>
      <c r="DE67" s="86"/>
      <c r="DF67" s="1">
        <f t="shared" si="16"/>
        <v>0</v>
      </c>
      <c r="DG67" s="1">
        <f t="shared" si="17"/>
        <v>0</v>
      </c>
      <c r="DH67" s="87"/>
      <c r="DQ67" s="86"/>
      <c r="DR67" s="86"/>
      <c r="DS67" s="1">
        <f t="shared" si="18"/>
        <v>0</v>
      </c>
      <c r="DT67" s="1">
        <f t="shared" si="19"/>
        <v>0</v>
      </c>
      <c r="DU67" s="87"/>
      <c r="ED67" s="86"/>
      <c r="EE67" s="86"/>
      <c r="EF67" s="1">
        <f t="shared" si="20"/>
        <v>0</v>
      </c>
      <c r="EG67" s="1">
        <f t="shared" si="21"/>
        <v>0</v>
      </c>
    </row>
    <row r="68" spans="2:137" x14ac:dyDescent="0.2">
      <c r="B68" s="34"/>
      <c r="D68" s="87"/>
      <c r="M68" s="34"/>
      <c r="N68" s="86"/>
      <c r="O68" s="1">
        <f t="shared" ref="O68:O99" si="22">IF(M68&gt;0,J68,0)</f>
        <v>0</v>
      </c>
      <c r="P68" s="1">
        <f t="shared" ref="P68:P99" si="23">IF(N68&gt;0,L68,0)</f>
        <v>0</v>
      </c>
      <c r="Q68" s="87"/>
      <c r="Z68" s="34"/>
      <c r="AA68" s="86"/>
      <c r="AB68" s="145"/>
      <c r="AC68" s="132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87"/>
      <c r="AO68" s="86"/>
      <c r="AP68" s="86"/>
      <c r="AQ68" s="145"/>
      <c r="AR68" s="132" t="str">
        <f t="shared" ref="AR68:AR99" si="27">IF(AI68="","",IF(AQ68&lt;&gt;0,AI68,IF(AI68&lt;=0,0,IF(AJ68="*",1/AI68,AI68))))</f>
        <v/>
      </c>
      <c r="AS68" s="1">
        <f t="shared" ref="AS68:AS99" si="28">IF(AO68&gt;0,AL68,0)</f>
        <v>0</v>
      </c>
      <c r="AT68" s="1">
        <f t="shared" ref="AT68:AT99" si="29">IF(AP68&gt;0,AN68,0)</f>
        <v>0</v>
      </c>
      <c r="AU68" s="87"/>
      <c r="BD68" s="86"/>
      <c r="BE68" s="86"/>
      <c r="BF68" s="1">
        <f t="shared" ref="BF68:BF99" si="30">IF(BD68&gt;0,BA68,0)</f>
        <v>0</v>
      </c>
      <c r="BG68" s="1">
        <f t="shared" ref="BG68:BG99" si="31">IF(BE68&gt;0,BC68,0)</f>
        <v>0</v>
      </c>
      <c r="BH68" s="87"/>
      <c r="BQ68" s="86"/>
      <c r="BR68" s="86"/>
      <c r="BS68" s="1">
        <f t="shared" ref="BS68:BS99" si="32">IF(BQ68&gt;0,BN68,0)</f>
        <v>0</v>
      </c>
      <c r="BT68" s="1">
        <f t="shared" ref="BT68:BT99" si="33">IF(BR68&gt;0,BP68,0)</f>
        <v>0</v>
      </c>
      <c r="BU68" s="87"/>
      <c r="CD68" s="86"/>
      <c r="CE68" s="86"/>
      <c r="CF68" s="1">
        <f t="shared" ref="CF68:CF99" si="34">IF(CD68&gt;0,CA68,0)</f>
        <v>0</v>
      </c>
      <c r="CG68" s="1">
        <f t="shared" ref="CG68:CG99" si="35">IF(CE68&gt;0,CC68,0)</f>
        <v>0</v>
      </c>
      <c r="CH68" s="87"/>
      <c r="CQ68" s="86"/>
      <c r="CR68" s="86"/>
      <c r="CS68" s="1">
        <f t="shared" ref="CS68:CS99" si="36">IF(CQ68&gt;0,CN68,0)</f>
        <v>0</v>
      </c>
      <c r="CT68" s="1">
        <f t="shared" ref="CT68:CT99" si="37">IF(CR68&gt;0,CP68,0)</f>
        <v>0</v>
      </c>
      <c r="CU68" s="87"/>
      <c r="DD68" s="86"/>
      <c r="DE68" s="86"/>
      <c r="DF68" s="1">
        <f t="shared" ref="DF68:DF99" si="38">IF(DD68&gt;0,DA68,0)</f>
        <v>0</v>
      </c>
      <c r="DG68" s="1">
        <f t="shared" ref="DG68:DG99" si="39">IF(DE68&gt;0,DC68,0)</f>
        <v>0</v>
      </c>
      <c r="DH68" s="87"/>
      <c r="DQ68" s="86"/>
      <c r="DR68" s="86"/>
      <c r="DS68" s="1">
        <f t="shared" ref="DS68:DS99" si="40">IF(DQ68&gt;0,DN68,0)</f>
        <v>0</v>
      </c>
      <c r="DT68" s="1">
        <f t="shared" ref="DT68:DT99" si="41">IF(DR68&gt;0,DP68,0)</f>
        <v>0</v>
      </c>
      <c r="DU68" s="87"/>
      <c r="ED68" s="86"/>
      <c r="EE68" s="86"/>
      <c r="EF68" s="1">
        <f t="shared" ref="EF68:EF99" si="42">IF(ED68&gt;0,EA68,0)</f>
        <v>0</v>
      </c>
      <c r="EG68" s="1">
        <f t="shared" ref="EG68:EG99" si="43">IF(EE68&gt;0,EC68,0)</f>
        <v>0</v>
      </c>
    </row>
    <row r="69" spans="2:137" x14ac:dyDescent="0.2">
      <c r="B69" s="34"/>
      <c r="D69" s="87"/>
      <c r="M69" s="34"/>
      <c r="N69" s="86"/>
      <c r="O69" s="1">
        <f t="shared" si="22"/>
        <v>0</v>
      </c>
      <c r="P69" s="1">
        <f t="shared" si="23"/>
        <v>0</v>
      </c>
      <c r="Q69" s="87"/>
      <c r="Z69" s="34"/>
      <c r="AA69" s="86"/>
      <c r="AB69" s="145"/>
      <c r="AC69" s="132" t="str">
        <f t="shared" si="24"/>
        <v/>
      </c>
      <c r="AD69" s="1">
        <f t="shared" si="25"/>
        <v>0</v>
      </c>
      <c r="AE69" s="1">
        <f t="shared" si="26"/>
        <v>0</v>
      </c>
      <c r="AF69" s="87"/>
      <c r="AO69" s="86"/>
      <c r="AP69" s="86"/>
      <c r="AQ69" s="145"/>
      <c r="AR69" s="132" t="str">
        <f t="shared" si="27"/>
        <v/>
      </c>
      <c r="AS69" s="1">
        <f t="shared" si="28"/>
        <v>0</v>
      </c>
      <c r="AT69" s="1">
        <f t="shared" si="29"/>
        <v>0</v>
      </c>
      <c r="AU69" s="87"/>
      <c r="BD69" s="86"/>
      <c r="BE69" s="86"/>
      <c r="BF69" s="1">
        <f t="shared" si="30"/>
        <v>0</v>
      </c>
      <c r="BG69" s="1">
        <f t="shared" si="31"/>
        <v>0</v>
      </c>
      <c r="BH69" s="87"/>
      <c r="BQ69" s="86"/>
      <c r="BR69" s="86"/>
      <c r="BS69" s="1">
        <f t="shared" si="32"/>
        <v>0</v>
      </c>
      <c r="BT69" s="1">
        <f t="shared" si="33"/>
        <v>0</v>
      </c>
      <c r="BU69" s="87"/>
      <c r="CD69" s="86"/>
      <c r="CE69" s="86"/>
      <c r="CF69" s="1">
        <f t="shared" si="34"/>
        <v>0</v>
      </c>
      <c r="CG69" s="1">
        <f t="shared" si="35"/>
        <v>0</v>
      </c>
      <c r="CH69" s="87"/>
      <c r="CQ69" s="86"/>
      <c r="CR69" s="86"/>
      <c r="CS69" s="1">
        <f t="shared" si="36"/>
        <v>0</v>
      </c>
      <c r="CT69" s="1">
        <f t="shared" si="37"/>
        <v>0</v>
      </c>
      <c r="CU69" s="87"/>
      <c r="DD69" s="86"/>
      <c r="DE69" s="86"/>
      <c r="DF69" s="1">
        <f t="shared" si="38"/>
        <v>0</v>
      </c>
      <c r="DG69" s="1">
        <f t="shared" si="39"/>
        <v>0</v>
      </c>
      <c r="DH69" s="87"/>
      <c r="DQ69" s="86"/>
      <c r="DR69" s="86"/>
      <c r="DS69" s="1">
        <f t="shared" si="40"/>
        <v>0</v>
      </c>
      <c r="DT69" s="1">
        <f t="shared" si="41"/>
        <v>0</v>
      </c>
      <c r="DU69" s="87"/>
      <c r="ED69" s="86"/>
      <c r="EE69" s="86"/>
      <c r="EF69" s="1">
        <f t="shared" si="42"/>
        <v>0</v>
      </c>
      <c r="EG69" s="1">
        <f t="shared" si="43"/>
        <v>0</v>
      </c>
    </row>
    <row r="70" spans="2:137" x14ac:dyDescent="0.2">
      <c r="B70" s="34"/>
      <c r="D70" s="87"/>
      <c r="M70" s="34"/>
      <c r="N70" s="86"/>
      <c r="O70" s="1">
        <f t="shared" si="22"/>
        <v>0</v>
      </c>
      <c r="P70" s="1">
        <f t="shared" si="23"/>
        <v>0</v>
      </c>
      <c r="Q70" s="87"/>
      <c r="Z70" s="34"/>
      <c r="AA70" s="86"/>
      <c r="AB70" s="145"/>
      <c r="AC70" s="132" t="str">
        <f t="shared" si="24"/>
        <v/>
      </c>
      <c r="AD70" s="1">
        <f t="shared" si="25"/>
        <v>0</v>
      </c>
      <c r="AE70" s="1">
        <f t="shared" si="26"/>
        <v>0</v>
      </c>
      <c r="AF70" s="87"/>
      <c r="AO70" s="86"/>
      <c r="AP70" s="86"/>
      <c r="AQ70" s="145"/>
      <c r="AR70" s="132" t="str">
        <f t="shared" si="27"/>
        <v/>
      </c>
      <c r="AS70" s="1">
        <f t="shared" si="28"/>
        <v>0</v>
      </c>
      <c r="AT70" s="1">
        <f t="shared" si="29"/>
        <v>0</v>
      </c>
      <c r="AU70" s="87"/>
      <c r="BD70" s="86"/>
      <c r="BE70" s="86"/>
      <c r="BF70" s="1">
        <f t="shared" si="30"/>
        <v>0</v>
      </c>
      <c r="BG70" s="1">
        <f t="shared" si="31"/>
        <v>0</v>
      </c>
      <c r="BH70" s="87"/>
      <c r="BQ70" s="86"/>
      <c r="BR70" s="86"/>
      <c r="BS70" s="1">
        <f t="shared" si="32"/>
        <v>0</v>
      </c>
      <c r="BT70" s="1">
        <f t="shared" si="33"/>
        <v>0</v>
      </c>
      <c r="BU70" s="87"/>
      <c r="CD70" s="86"/>
      <c r="CE70" s="86"/>
      <c r="CF70" s="1">
        <f t="shared" si="34"/>
        <v>0</v>
      </c>
      <c r="CG70" s="1">
        <f t="shared" si="35"/>
        <v>0</v>
      </c>
      <c r="CH70" s="87"/>
      <c r="CQ70" s="86"/>
      <c r="CR70" s="86"/>
      <c r="CS70" s="1">
        <f t="shared" si="36"/>
        <v>0</v>
      </c>
      <c r="CT70" s="1">
        <f t="shared" si="37"/>
        <v>0</v>
      </c>
      <c r="CU70" s="87"/>
      <c r="DD70" s="86"/>
      <c r="DE70" s="86"/>
      <c r="DF70" s="1">
        <f t="shared" si="38"/>
        <v>0</v>
      </c>
      <c r="DG70" s="1">
        <f t="shared" si="39"/>
        <v>0</v>
      </c>
      <c r="DH70" s="87"/>
      <c r="DQ70" s="86"/>
      <c r="DR70" s="86"/>
      <c r="DS70" s="1">
        <f t="shared" si="40"/>
        <v>0</v>
      </c>
      <c r="DT70" s="1">
        <f t="shared" si="41"/>
        <v>0</v>
      </c>
      <c r="DU70" s="87"/>
      <c r="ED70" s="86"/>
      <c r="EE70" s="86"/>
      <c r="EF70" s="1">
        <f t="shared" si="42"/>
        <v>0</v>
      </c>
      <c r="EG70" s="1">
        <f t="shared" si="43"/>
        <v>0</v>
      </c>
    </row>
    <row r="71" spans="2:137" x14ac:dyDescent="0.2">
      <c r="B71" s="34"/>
      <c r="D71" s="87"/>
      <c r="M71" s="34"/>
      <c r="N71" s="86"/>
      <c r="O71" s="1">
        <f t="shared" si="22"/>
        <v>0</v>
      </c>
      <c r="P71" s="1">
        <f t="shared" si="23"/>
        <v>0</v>
      </c>
      <c r="Q71" s="87"/>
      <c r="Z71" s="34"/>
      <c r="AA71" s="86"/>
      <c r="AB71" s="145"/>
      <c r="AC71" s="132" t="str">
        <f t="shared" si="24"/>
        <v/>
      </c>
      <c r="AD71" s="1">
        <f t="shared" si="25"/>
        <v>0</v>
      </c>
      <c r="AE71" s="1">
        <f t="shared" si="26"/>
        <v>0</v>
      </c>
      <c r="AF71" s="87"/>
      <c r="AO71" s="86"/>
      <c r="AP71" s="86"/>
      <c r="AQ71" s="145"/>
      <c r="AR71" s="132" t="str">
        <f t="shared" si="27"/>
        <v/>
      </c>
      <c r="AS71" s="1">
        <f t="shared" si="28"/>
        <v>0</v>
      </c>
      <c r="AT71" s="1">
        <f t="shared" si="29"/>
        <v>0</v>
      </c>
      <c r="AU71" s="87"/>
      <c r="BD71" s="86"/>
      <c r="BE71" s="86"/>
      <c r="BF71" s="1">
        <f t="shared" si="30"/>
        <v>0</v>
      </c>
      <c r="BG71" s="1">
        <f t="shared" si="31"/>
        <v>0</v>
      </c>
      <c r="BH71" s="87"/>
      <c r="BQ71" s="86"/>
      <c r="BR71" s="86"/>
      <c r="BS71" s="1">
        <f t="shared" si="32"/>
        <v>0</v>
      </c>
      <c r="BT71" s="1">
        <f t="shared" si="33"/>
        <v>0</v>
      </c>
      <c r="BU71" s="87"/>
      <c r="CD71" s="86"/>
      <c r="CE71" s="86"/>
      <c r="CF71" s="1">
        <f t="shared" si="34"/>
        <v>0</v>
      </c>
      <c r="CG71" s="1">
        <f t="shared" si="35"/>
        <v>0</v>
      </c>
      <c r="CH71" s="87"/>
      <c r="CQ71" s="86"/>
      <c r="CR71" s="86"/>
      <c r="CS71" s="1">
        <f t="shared" si="36"/>
        <v>0</v>
      </c>
      <c r="CT71" s="1">
        <f t="shared" si="37"/>
        <v>0</v>
      </c>
      <c r="CU71" s="87"/>
      <c r="DD71" s="86"/>
      <c r="DE71" s="86"/>
      <c r="DF71" s="1">
        <f t="shared" si="38"/>
        <v>0</v>
      </c>
      <c r="DG71" s="1">
        <f t="shared" si="39"/>
        <v>0</v>
      </c>
      <c r="DH71" s="87"/>
      <c r="DQ71" s="86"/>
      <c r="DR71" s="86"/>
      <c r="DS71" s="1">
        <f t="shared" si="40"/>
        <v>0</v>
      </c>
      <c r="DT71" s="1">
        <f t="shared" si="41"/>
        <v>0</v>
      </c>
      <c r="DU71" s="87"/>
      <c r="ED71" s="86"/>
      <c r="EE71" s="86"/>
      <c r="EF71" s="1">
        <f t="shared" si="42"/>
        <v>0</v>
      </c>
      <c r="EG71" s="1">
        <f t="shared" si="43"/>
        <v>0</v>
      </c>
    </row>
    <row r="72" spans="2:137" x14ac:dyDescent="0.2">
      <c r="B72" s="34"/>
      <c r="D72" s="87"/>
      <c r="M72" s="34"/>
      <c r="N72" s="86"/>
      <c r="O72" s="1">
        <f t="shared" si="22"/>
        <v>0</v>
      </c>
      <c r="P72" s="1">
        <f t="shared" si="23"/>
        <v>0</v>
      </c>
      <c r="Q72" s="87"/>
      <c r="Z72" s="34"/>
      <c r="AA72" s="86"/>
      <c r="AB72" s="145"/>
      <c r="AC72" s="132" t="str">
        <f t="shared" si="24"/>
        <v/>
      </c>
      <c r="AD72" s="1">
        <f t="shared" si="25"/>
        <v>0</v>
      </c>
      <c r="AE72" s="1">
        <f t="shared" si="26"/>
        <v>0</v>
      </c>
      <c r="AF72" s="87"/>
      <c r="AO72" s="86"/>
      <c r="AP72" s="86"/>
      <c r="AQ72" s="145"/>
      <c r="AR72" s="132" t="str">
        <f t="shared" si="27"/>
        <v/>
      </c>
      <c r="AS72" s="1">
        <f t="shared" si="28"/>
        <v>0</v>
      </c>
      <c r="AT72" s="1">
        <f t="shared" si="29"/>
        <v>0</v>
      </c>
      <c r="AU72" s="87"/>
      <c r="BD72" s="86"/>
      <c r="BE72" s="86"/>
      <c r="BF72" s="1">
        <f t="shared" si="30"/>
        <v>0</v>
      </c>
      <c r="BG72" s="1">
        <f t="shared" si="31"/>
        <v>0</v>
      </c>
      <c r="BH72" s="87"/>
      <c r="BQ72" s="86"/>
      <c r="BR72" s="86"/>
      <c r="BS72" s="1">
        <f t="shared" si="32"/>
        <v>0</v>
      </c>
      <c r="BT72" s="1">
        <f t="shared" si="33"/>
        <v>0</v>
      </c>
      <c r="BU72" s="87"/>
      <c r="CD72" s="86"/>
      <c r="CE72" s="86"/>
      <c r="CF72" s="1">
        <f t="shared" si="34"/>
        <v>0</v>
      </c>
      <c r="CG72" s="1">
        <f t="shared" si="35"/>
        <v>0</v>
      </c>
      <c r="CH72" s="87"/>
      <c r="CQ72" s="86"/>
      <c r="CR72" s="86"/>
      <c r="CS72" s="1">
        <f t="shared" si="36"/>
        <v>0</v>
      </c>
      <c r="CT72" s="1">
        <f t="shared" si="37"/>
        <v>0</v>
      </c>
      <c r="CU72" s="87"/>
      <c r="DD72" s="86"/>
      <c r="DE72" s="86"/>
      <c r="DF72" s="1">
        <f t="shared" si="38"/>
        <v>0</v>
      </c>
      <c r="DG72" s="1">
        <f t="shared" si="39"/>
        <v>0</v>
      </c>
      <c r="DH72" s="87"/>
      <c r="DQ72" s="86"/>
      <c r="DR72" s="86"/>
      <c r="DS72" s="1">
        <f t="shared" si="40"/>
        <v>0</v>
      </c>
      <c r="DT72" s="1">
        <f t="shared" si="41"/>
        <v>0</v>
      </c>
      <c r="DU72" s="87"/>
      <c r="ED72" s="86"/>
      <c r="EE72" s="86"/>
      <c r="EF72" s="1">
        <f t="shared" si="42"/>
        <v>0</v>
      </c>
      <c r="EG72" s="1">
        <f t="shared" si="43"/>
        <v>0</v>
      </c>
    </row>
    <row r="73" spans="2:137" x14ac:dyDescent="0.2">
      <c r="B73" s="34"/>
      <c r="D73" s="87"/>
      <c r="M73" s="34"/>
      <c r="N73" s="86"/>
      <c r="O73" s="1">
        <f t="shared" si="22"/>
        <v>0</v>
      </c>
      <c r="P73" s="1">
        <f t="shared" si="23"/>
        <v>0</v>
      </c>
      <c r="Q73" s="87"/>
      <c r="Z73" s="34"/>
      <c r="AA73" s="86"/>
      <c r="AB73" s="145"/>
      <c r="AC73" s="132" t="str">
        <f t="shared" si="24"/>
        <v/>
      </c>
      <c r="AD73" s="1">
        <f t="shared" si="25"/>
        <v>0</v>
      </c>
      <c r="AE73" s="1">
        <f t="shared" si="26"/>
        <v>0</v>
      </c>
      <c r="AF73" s="87"/>
      <c r="AO73" s="86"/>
      <c r="AP73" s="86"/>
      <c r="AQ73" s="145"/>
      <c r="AR73" s="132" t="str">
        <f t="shared" si="27"/>
        <v/>
      </c>
      <c r="AS73" s="1">
        <f t="shared" si="28"/>
        <v>0</v>
      </c>
      <c r="AT73" s="1">
        <f t="shared" si="29"/>
        <v>0</v>
      </c>
      <c r="AU73" s="87"/>
      <c r="BD73" s="86"/>
      <c r="BE73" s="86"/>
      <c r="BF73" s="1">
        <f t="shared" si="30"/>
        <v>0</v>
      </c>
      <c r="BG73" s="1">
        <f t="shared" si="31"/>
        <v>0</v>
      </c>
      <c r="BH73" s="87"/>
      <c r="BQ73" s="86"/>
      <c r="BR73" s="86"/>
      <c r="BS73" s="1">
        <f t="shared" si="32"/>
        <v>0</v>
      </c>
      <c r="BT73" s="1">
        <f t="shared" si="33"/>
        <v>0</v>
      </c>
      <c r="BU73" s="87"/>
      <c r="CD73" s="86"/>
      <c r="CE73" s="86"/>
      <c r="CF73" s="1">
        <f t="shared" si="34"/>
        <v>0</v>
      </c>
      <c r="CG73" s="1">
        <f t="shared" si="35"/>
        <v>0</v>
      </c>
      <c r="CH73" s="87"/>
      <c r="CQ73" s="86"/>
      <c r="CR73" s="86"/>
      <c r="CS73" s="1">
        <f t="shared" si="36"/>
        <v>0</v>
      </c>
      <c r="CT73" s="1">
        <f t="shared" si="37"/>
        <v>0</v>
      </c>
      <c r="CU73" s="87"/>
      <c r="DD73" s="86"/>
      <c r="DE73" s="86"/>
      <c r="DF73" s="1">
        <f t="shared" si="38"/>
        <v>0</v>
      </c>
      <c r="DG73" s="1">
        <f t="shared" si="39"/>
        <v>0</v>
      </c>
      <c r="DH73" s="87"/>
      <c r="DQ73" s="86"/>
      <c r="DR73" s="86"/>
      <c r="DS73" s="1">
        <f t="shared" si="40"/>
        <v>0</v>
      </c>
      <c r="DT73" s="1">
        <f t="shared" si="41"/>
        <v>0</v>
      </c>
      <c r="DU73" s="87"/>
      <c r="ED73" s="86"/>
      <c r="EE73" s="86"/>
      <c r="EF73" s="1">
        <f t="shared" si="42"/>
        <v>0</v>
      </c>
      <c r="EG73" s="1">
        <f t="shared" si="43"/>
        <v>0</v>
      </c>
    </row>
    <row r="74" spans="2:137" x14ac:dyDescent="0.2">
      <c r="B74" s="34"/>
      <c r="D74" s="87"/>
      <c r="M74" s="34"/>
      <c r="N74" s="86"/>
      <c r="O74" s="1">
        <f t="shared" si="22"/>
        <v>0</v>
      </c>
      <c r="P74" s="1">
        <f t="shared" si="23"/>
        <v>0</v>
      </c>
      <c r="Q74" s="87"/>
      <c r="Z74" s="34"/>
      <c r="AA74" s="86"/>
      <c r="AB74" s="145"/>
      <c r="AC74" s="132" t="str">
        <f t="shared" si="24"/>
        <v/>
      </c>
      <c r="AD74" s="1">
        <f t="shared" si="25"/>
        <v>0</v>
      </c>
      <c r="AE74" s="1">
        <f t="shared" si="26"/>
        <v>0</v>
      </c>
      <c r="AF74" s="87"/>
      <c r="AO74" s="86"/>
      <c r="AP74" s="86"/>
      <c r="AQ74" s="145"/>
      <c r="AR74" s="132" t="str">
        <f t="shared" si="27"/>
        <v/>
      </c>
      <c r="AS74" s="1">
        <f t="shared" si="28"/>
        <v>0</v>
      </c>
      <c r="AT74" s="1">
        <f t="shared" si="29"/>
        <v>0</v>
      </c>
      <c r="AU74" s="87"/>
      <c r="BD74" s="86"/>
      <c r="BE74" s="86"/>
      <c r="BF74" s="1">
        <f t="shared" si="30"/>
        <v>0</v>
      </c>
      <c r="BG74" s="1">
        <f t="shared" si="31"/>
        <v>0</v>
      </c>
      <c r="BH74" s="87"/>
      <c r="BQ74" s="86"/>
      <c r="BR74" s="86"/>
      <c r="BS74" s="1">
        <f t="shared" si="32"/>
        <v>0</v>
      </c>
      <c r="BT74" s="1">
        <f t="shared" si="33"/>
        <v>0</v>
      </c>
      <c r="BU74" s="87"/>
      <c r="CD74" s="86"/>
      <c r="CE74" s="86"/>
      <c r="CF74" s="1">
        <f t="shared" si="34"/>
        <v>0</v>
      </c>
      <c r="CG74" s="1">
        <f t="shared" si="35"/>
        <v>0</v>
      </c>
      <c r="CH74" s="87"/>
      <c r="CQ74" s="86"/>
      <c r="CR74" s="86"/>
      <c r="CS74" s="1">
        <f t="shared" si="36"/>
        <v>0</v>
      </c>
      <c r="CT74" s="1">
        <f t="shared" si="37"/>
        <v>0</v>
      </c>
      <c r="CU74" s="87"/>
      <c r="DD74" s="86"/>
      <c r="DE74" s="86"/>
      <c r="DF74" s="1">
        <f t="shared" si="38"/>
        <v>0</v>
      </c>
      <c r="DG74" s="1">
        <f t="shared" si="39"/>
        <v>0</v>
      </c>
      <c r="DH74" s="87"/>
      <c r="DQ74" s="86"/>
      <c r="DR74" s="86"/>
      <c r="DS74" s="1">
        <f t="shared" si="40"/>
        <v>0</v>
      </c>
      <c r="DT74" s="1">
        <f t="shared" si="41"/>
        <v>0</v>
      </c>
      <c r="DU74" s="87"/>
      <c r="ED74" s="86"/>
      <c r="EE74" s="86"/>
      <c r="EF74" s="1">
        <f t="shared" si="42"/>
        <v>0</v>
      </c>
      <c r="EG74" s="1">
        <f t="shared" si="43"/>
        <v>0</v>
      </c>
    </row>
    <row r="75" spans="2:137" x14ac:dyDescent="0.2">
      <c r="B75" s="34"/>
      <c r="D75" s="87"/>
      <c r="M75" s="34"/>
      <c r="N75" s="86"/>
      <c r="O75" s="1">
        <f t="shared" si="22"/>
        <v>0</v>
      </c>
      <c r="P75" s="1">
        <f t="shared" si="23"/>
        <v>0</v>
      </c>
      <c r="Q75" s="87"/>
      <c r="Z75" s="34"/>
      <c r="AA75" s="86"/>
      <c r="AB75" s="145"/>
      <c r="AC75" s="132" t="str">
        <f t="shared" si="24"/>
        <v/>
      </c>
      <c r="AD75" s="1">
        <f t="shared" si="25"/>
        <v>0</v>
      </c>
      <c r="AE75" s="1">
        <f t="shared" si="26"/>
        <v>0</v>
      </c>
      <c r="AF75" s="87"/>
      <c r="AO75" s="86"/>
      <c r="AP75" s="86"/>
      <c r="AQ75" s="145"/>
      <c r="AR75" s="132" t="str">
        <f t="shared" si="27"/>
        <v/>
      </c>
      <c r="AS75" s="1">
        <f t="shared" si="28"/>
        <v>0</v>
      </c>
      <c r="AT75" s="1">
        <f t="shared" si="29"/>
        <v>0</v>
      </c>
      <c r="AU75" s="87"/>
      <c r="BD75" s="86"/>
      <c r="BE75" s="86"/>
      <c r="BF75" s="1">
        <f t="shared" si="30"/>
        <v>0</v>
      </c>
      <c r="BG75" s="1">
        <f t="shared" si="31"/>
        <v>0</v>
      </c>
      <c r="BH75" s="87"/>
      <c r="BQ75" s="86"/>
      <c r="BR75" s="86"/>
      <c r="BS75" s="1">
        <f t="shared" si="32"/>
        <v>0</v>
      </c>
      <c r="BT75" s="1">
        <f t="shared" si="33"/>
        <v>0</v>
      </c>
      <c r="BU75" s="87"/>
      <c r="CD75" s="86"/>
      <c r="CE75" s="86"/>
      <c r="CF75" s="1">
        <f t="shared" si="34"/>
        <v>0</v>
      </c>
      <c r="CG75" s="1">
        <f t="shared" si="35"/>
        <v>0</v>
      </c>
      <c r="CH75" s="87"/>
      <c r="CQ75" s="86"/>
      <c r="CR75" s="86"/>
      <c r="CS75" s="1">
        <f t="shared" si="36"/>
        <v>0</v>
      </c>
      <c r="CT75" s="1">
        <f t="shared" si="37"/>
        <v>0</v>
      </c>
      <c r="CU75" s="87"/>
      <c r="DD75" s="86"/>
      <c r="DE75" s="86"/>
      <c r="DF75" s="1">
        <f t="shared" si="38"/>
        <v>0</v>
      </c>
      <c r="DG75" s="1">
        <f t="shared" si="39"/>
        <v>0</v>
      </c>
      <c r="DH75" s="87"/>
      <c r="DQ75" s="86"/>
      <c r="DR75" s="86"/>
      <c r="DS75" s="1">
        <f t="shared" si="40"/>
        <v>0</v>
      </c>
      <c r="DT75" s="1">
        <f t="shared" si="41"/>
        <v>0</v>
      </c>
      <c r="DU75" s="87"/>
      <c r="ED75" s="86"/>
      <c r="EE75" s="86"/>
      <c r="EF75" s="1">
        <f t="shared" si="42"/>
        <v>0</v>
      </c>
      <c r="EG75" s="1">
        <f t="shared" si="43"/>
        <v>0</v>
      </c>
    </row>
    <row r="76" spans="2:137" x14ac:dyDescent="0.2">
      <c r="B76" s="34"/>
      <c r="D76" s="87"/>
      <c r="M76" s="34"/>
      <c r="N76" s="86"/>
      <c r="O76" s="1">
        <f t="shared" si="22"/>
        <v>0</v>
      </c>
      <c r="P76" s="1">
        <f t="shared" si="23"/>
        <v>0</v>
      </c>
      <c r="Q76" s="87"/>
      <c r="Z76" s="34"/>
      <c r="AA76" s="86"/>
      <c r="AB76" s="145"/>
      <c r="AC76" s="132" t="str">
        <f t="shared" si="24"/>
        <v/>
      </c>
      <c r="AD76" s="1">
        <f t="shared" si="25"/>
        <v>0</v>
      </c>
      <c r="AE76" s="1">
        <f t="shared" si="26"/>
        <v>0</v>
      </c>
      <c r="AF76" s="87"/>
      <c r="AO76" s="86"/>
      <c r="AP76" s="86"/>
      <c r="AQ76" s="145"/>
      <c r="AR76" s="132" t="str">
        <f t="shared" si="27"/>
        <v/>
      </c>
      <c r="AS76" s="1">
        <f t="shared" si="28"/>
        <v>0</v>
      </c>
      <c r="AT76" s="1">
        <f t="shared" si="29"/>
        <v>0</v>
      </c>
      <c r="AU76" s="87"/>
      <c r="BD76" s="86"/>
      <c r="BE76" s="86"/>
      <c r="BF76" s="1">
        <f t="shared" si="30"/>
        <v>0</v>
      </c>
      <c r="BG76" s="1">
        <f t="shared" si="31"/>
        <v>0</v>
      </c>
      <c r="BH76" s="87"/>
      <c r="BQ76" s="86"/>
      <c r="BR76" s="86"/>
      <c r="BS76" s="1">
        <f t="shared" si="32"/>
        <v>0</v>
      </c>
      <c r="BT76" s="1">
        <f t="shared" si="33"/>
        <v>0</v>
      </c>
      <c r="BU76" s="87"/>
      <c r="CD76" s="86"/>
      <c r="CE76" s="86"/>
      <c r="CF76" s="1">
        <f t="shared" si="34"/>
        <v>0</v>
      </c>
      <c r="CG76" s="1">
        <f t="shared" si="35"/>
        <v>0</v>
      </c>
      <c r="CH76" s="87"/>
      <c r="CQ76" s="86"/>
      <c r="CR76" s="86"/>
      <c r="CS76" s="1">
        <f t="shared" si="36"/>
        <v>0</v>
      </c>
      <c r="CT76" s="1">
        <f t="shared" si="37"/>
        <v>0</v>
      </c>
      <c r="CU76" s="87"/>
      <c r="DD76" s="86"/>
      <c r="DE76" s="86"/>
      <c r="DF76" s="1">
        <f t="shared" si="38"/>
        <v>0</v>
      </c>
      <c r="DG76" s="1">
        <f t="shared" si="39"/>
        <v>0</v>
      </c>
      <c r="DH76" s="87"/>
      <c r="DQ76" s="86"/>
      <c r="DR76" s="86"/>
      <c r="DS76" s="1">
        <f t="shared" si="40"/>
        <v>0</v>
      </c>
      <c r="DT76" s="1">
        <f t="shared" si="41"/>
        <v>0</v>
      </c>
      <c r="DU76" s="87"/>
      <c r="ED76" s="86"/>
      <c r="EE76" s="86"/>
      <c r="EF76" s="1">
        <f t="shared" si="42"/>
        <v>0</v>
      </c>
      <c r="EG76" s="1">
        <f t="shared" si="43"/>
        <v>0</v>
      </c>
    </row>
    <row r="77" spans="2:137" x14ac:dyDescent="0.2">
      <c r="B77" s="34"/>
      <c r="D77" s="87"/>
      <c r="M77" s="34"/>
      <c r="N77" s="86"/>
      <c r="O77" s="1">
        <f t="shared" si="22"/>
        <v>0</v>
      </c>
      <c r="P77" s="1">
        <f t="shared" si="23"/>
        <v>0</v>
      </c>
      <c r="Q77" s="87"/>
      <c r="Z77" s="34"/>
      <c r="AA77" s="86"/>
      <c r="AB77" s="145"/>
      <c r="AC77" s="132" t="str">
        <f t="shared" si="24"/>
        <v/>
      </c>
      <c r="AD77" s="1">
        <f t="shared" si="25"/>
        <v>0</v>
      </c>
      <c r="AE77" s="1">
        <f t="shared" si="26"/>
        <v>0</v>
      </c>
      <c r="AF77" s="87"/>
      <c r="AO77" s="86"/>
      <c r="AP77" s="86"/>
      <c r="AQ77" s="145"/>
      <c r="AR77" s="132" t="str">
        <f t="shared" si="27"/>
        <v/>
      </c>
      <c r="AS77" s="1">
        <f t="shared" si="28"/>
        <v>0</v>
      </c>
      <c r="AT77" s="1">
        <f t="shared" si="29"/>
        <v>0</v>
      </c>
      <c r="AU77" s="87"/>
      <c r="BD77" s="86"/>
      <c r="BE77" s="86"/>
      <c r="BF77" s="1">
        <f t="shared" si="30"/>
        <v>0</v>
      </c>
      <c r="BG77" s="1">
        <f t="shared" si="31"/>
        <v>0</v>
      </c>
      <c r="BH77" s="87"/>
      <c r="BQ77" s="86"/>
      <c r="BR77" s="86"/>
      <c r="BS77" s="1">
        <f t="shared" si="32"/>
        <v>0</v>
      </c>
      <c r="BT77" s="1">
        <f t="shared" si="33"/>
        <v>0</v>
      </c>
      <c r="BU77" s="87"/>
      <c r="CD77" s="86"/>
      <c r="CE77" s="86"/>
      <c r="CF77" s="1">
        <f t="shared" si="34"/>
        <v>0</v>
      </c>
      <c r="CG77" s="1">
        <f t="shared" si="35"/>
        <v>0</v>
      </c>
      <c r="CH77" s="87"/>
      <c r="CQ77" s="86"/>
      <c r="CR77" s="86"/>
      <c r="CS77" s="1">
        <f t="shared" si="36"/>
        <v>0</v>
      </c>
      <c r="CT77" s="1">
        <f t="shared" si="37"/>
        <v>0</v>
      </c>
      <c r="CU77" s="87"/>
      <c r="DD77" s="86"/>
      <c r="DE77" s="86"/>
      <c r="DF77" s="1">
        <f t="shared" si="38"/>
        <v>0</v>
      </c>
      <c r="DG77" s="1">
        <f t="shared" si="39"/>
        <v>0</v>
      </c>
      <c r="DH77" s="87"/>
      <c r="DQ77" s="86"/>
      <c r="DR77" s="86"/>
      <c r="DS77" s="1">
        <f t="shared" si="40"/>
        <v>0</v>
      </c>
      <c r="DT77" s="1">
        <f t="shared" si="41"/>
        <v>0</v>
      </c>
      <c r="DU77" s="87"/>
      <c r="ED77" s="86"/>
      <c r="EE77" s="86"/>
      <c r="EF77" s="1">
        <f t="shared" si="42"/>
        <v>0</v>
      </c>
      <c r="EG77" s="1">
        <f t="shared" si="43"/>
        <v>0</v>
      </c>
    </row>
    <row r="78" spans="2:137" x14ac:dyDescent="0.2">
      <c r="B78" s="34"/>
      <c r="D78" s="87"/>
      <c r="M78" s="34"/>
      <c r="N78" s="86"/>
      <c r="O78" s="1">
        <f t="shared" si="22"/>
        <v>0</v>
      </c>
      <c r="P78" s="1">
        <f t="shared" si="23"/>
        <v>0</v>
      </c>
      <c r="Q78" s="87"/>
      <c r="Z78" s="34"/>
      <c r="AA78" s="86"/>
      <c r="AB78" s="145"/>
      <c r="AC78" s="132" t="str">
        <f t="shared" si="24"/>
        <v/>
      </c>
      <c r="AD78" s="1">
        <f t="shared" si="25"/>
        <v>0</v>
      </c>
      <c r="AE78" s="1">
        <f t="shared" si="26"/>
        <v>0</v>
      </c>
      <c r="AF78" s="87"/>
      <c r="AO78" s="86"/>
      <c r="AP78" s="86"/>
      <c r="AQ78" s="145"/>
      <c r="AR78" s="132" t="str">
        <f t="shared" si="27"/>
        <v/>
      </c>
      <c r="AS78" s="1">
        <f t="shared" si="28"/>
        <v>0</v>
      </c>
      <c r="AT78" s="1">
        <f t="shared" si="29"/>
        <v>0</v>
      </c>
      <c r="AU78" s="87"/>
      <c r="BD78" s="86"/>
      <c r="BE78" s="86"/>
      <c r="BF78" s="1">
        <f t="shared" si="30"/>
        <v>0</v>
      </c>
      <c r="BG78" s="1">
        <f t="shared" si="31"/>
        <v>0</v>
      </c>
      <c r="BH78" s="87"/>
      <c r="BQ78" s="86"/>
      <c r="BR78" s="86"/>
      <c r="BS78" s="1">
        <f t="shared" si="32"/>
        <v>0</v>
      </c>
      <c r="BT78" s="1">
        <f t="shared" si="33"/>
        <v>0</v>
      </c>
      <c r="BU78" s="87"/>
      <c r="CD78" s="86"/>
      <c r="CE78" s="86"/>
      <c r="CF78" s="1">
        <f t="shared" si="34"/>
        <v>0</v>
      </c>
      <c r="CG78" s="1">
        <f t="shared" si="35"/>
        <v>0</v>
      </c>
      <c r="CH78" s="87"/>
      <c r="CQ78" s="86"/>
      <c r="CR78" s="86"/>
      <c r="CS78" s="1">
        <f t="shared" si="36"/>
        <v>0</v>
      </c>
      <c r="CT78" s="1">
        <f t="shared" si="37"/>
        <v>0</v>
      </c>
      <c r="CU78" s="87"/>
      <c r="DD78" s="86"/>
      <c r="DE78" s="86"/>
      <c r="DF78" s="1">
        <f t="shared" si="38"/>
        <v>0</v>
      </c>
      <c r="DG78" s="1">
        <f t="shared" si="39"/>
        <v>0</v>
      </c>
      <c r="DH78" s="87"/>
      <c r="DQ78" s="86"/>
      <c r="DR78" s="86"/>
      <c r="DS78" s="1">
        <f t="shared" si="40"/>
        <v>0</v>
      </c>
      <c r="DT78" s="1">
        <f t="shared" si="41"/>
        <v>0</v>
      </c>
      <c r="DU78" s="87"/>
      <c r="ED78" s="86"/>
      <c r="EE78" s="86"/>
      <c r="EF78" s="1">
        <f t="shared" si="42"/>
        <v>0</v>
      </c>
      <c r="EG78" s="1">
        <f t="shared" si="43"/>
        <v>0</v>
      </c>
    </row>
    <row r="79" spans="2:137" x14ac:dyDescent="0.2">
      <c r="B79" s="34"/>
      <c r="D79" s="87"/>
      <c r="M79" s="34"/>
      <c r="N79" s="86"/>
      <c r="O79" s="1">
        <f t="shared" si="22"/>
        <v>0</v>
      </c>
      <c r="P79" s="1">
        <f t="shared" si="23"/>
        <v>0</v>
      </c>
      <c r="Q79" s="87"/>
      <c r="Z79" s="34"/>
      <c r="AA79" s="86"/>
      <c r="AB79" s="145"/>
      <c r="AC79" s="132" t="str">
        <f t="shared" si="24"/>
        <v/>
      </c>
      <c r="AD79" s="1">
        <f t="shared" si="25"/>
        <v>0</v>
      </c>
      <c r="AE79" s="1">
        <f t="shared" si="26"/>
        <v>0</v>
      </c>
      <c r="AF79" s="87"/>
      <c r="AO79" s="86"/>
      <c r="AP79" s="86"/>
      <c r="AQ79" s="145"/>
      <c r="AR79" s="132" t="str">
        <f t="shared" si="27"/>
        <v/>
      </c>
      <c r="AS79" s="1">
        <f t="shared" si="28"/>
        <v>0</v>
      </c>
      <c r="AT79" s="1">
        <f t="shared" si="29"/>
        <v>0</v>
      </c>
      <c r="AU79" s="87"/>
      <c r="BD79" s="86"/>
      <c r="BE79" s="86"/>
      <c r="BF79" s="1">
        <f t="shared" si="30"/>
        <v>0</v>
      </c>
      <c r="BG79" s="1">
        <f t="shared" si="31"/>
        <v>0</v>
      </c>
      <c r="BH79" s="87"/>
      <c r="BQ79" s="86"/>
      <c r="BR79" s="86"/>
      <c r="BS79" s="1">
        <f t="shared" si="32"/>
        <v>0</v>
      </c>
      <c r="BT79" s="1">
        <f t="shared" si="33"/>
        <v>0</v>
      </c>
      <c r="BU79" s="87"/>
      <c r="CD79" s="86"/>
      <c r="CE79" s="86"/>
      <c r="CF79" s="1">
        <f t="shared" si="34"/>
        <v>0</v>
      </c>
      <c r="CG79" s="1">
        <f t="shared" si="35"/>
        <v>0</v>
      </c>
      <c r="CH79" s="87"/>
      <c r="CQ79" s="86"/>
      <c r="CR79" s="86"/>
      <c r="CS79" s="1">
        <f t="shared" si="36"/>
        <v>0</v>
      </c>
      <c r="CT79" s="1">
        <f t="shared" si="37"/>
        <v>0</v>
      </c>
      <c r="CU79" s="87"/>
      <c r="DD79" s="86"/>
      <c r="DE79" s="86"/>
      <c r="DF79" s="1">
        <f t="shared" si="38"/>
        <v>0</v>
      </c>
      <c r="DG79" s="1">
        <f t="shared" si="39"/>
        <v>0</v>
      </c>
      <c r="DH79" s="87"/>
      <c r="DQ79" s="86"/>
      <c r="DR79" s="86"/>
      <c r="DS79" s="1">
        <f t="shared" si="40"/>
        <v>0</v>
      </c>
      <c r="DT79" s="1">
        <f t="shared" si="41"/>
        <v>0</v>
      </c>
      <c r="DU79" s="87"/>
      <c r="ED79" s="86"/>
      <c r="EE79" s="86"/>
      <c r="EF79" s="1">
        <f t="shared" si="42"/>
        <v>0</v>
      </c>
      <c r="EG79" s="1">
        <f t="shared" si="43"/>
        <v>0</v>
      </c>
    </row>
    <row r="80" spans="2:137" x14ac:dyDescent="0.2">
      <c r="B80" s="34"/>
      <c r="D80" s="87"/>
      <c r="M80" s="34"/>
      <c r="N80" s="86"/>
      <c r="O80" s="1">
        <f t="shared" si="22"/>
        <v>0</v>
      </c>
      <c r="P80" s="1">
        <f t="shared" si="23"/>
        <v>0</v>
      </c>
      <c r="Q80" s="87"/>
      <c r="Z80" s="34"/>
      <c r="AA80" s="86"/>
      <c r="AB80" s="145"/>
      <c r="AC80" s="132" t="str">
        <f t="shared" si="24"/>
        <v/>
      </c>
      <c r="AD80" s="1">
        <f t="shared" si="25"/>
        <v>0</v>
      </c>
      <c r="AE80" s="1">
        <f t="shared" si="26"/>
        <v>0</v>
      </c>
      <c r="AF80" s="87"/>
      <c r="AO80" s="86"/>
      <c r="AP80" s="86"/>
      <c r="AQ80" s="145"/>
      <c r="AR80" s="132" t="str">
        <f t="shared" si="27"/>
        <v/>
      </c>
      <c r="AS80" s="1">
        <f t="shared" si="28"/>
        <v>0</v>
      </c>
      <c r="AT80" s="1">
        <f t="shared" si="29"/>
        <v>0</v>
      </c>
      <c r="AU80" s="87"/>
      <c r="BD80" s="86"/>
      <c r="BE80" s="86"/>
      <c r="BF80" s="1">
        <f t="shared" si="30"/>
        <v>0</v>
      </c>
      <c r="BG80" s="1">
        <f t="shared" si="31"/>
        <v>0</v>
      </c>
      <c r="BH80" s="87"/>
      <c r="BQ80" s="86"/>
      <c r="BR80" s="86"/>
      <c r="BS80" s="1">
        <f t="shared" si="32"/>
        <v>0</v>
      </c>
      <c r="BT80" s="1">
        <f t="shared" si="33"/>
        <v>0</v>
      </c>
      <c r="BU80" s="87"/>
      <c r="CD80" s="86"/>
      <c r="CE80" s="86"/>
      <c r="CF80" s="1">
        <f t="shared" si="34"/>
        <v>0</v>
      </c>
      <c r="CG80" s="1">
        <f t="shared" si="35"/>
        <v>0</v>
      </c>
      <c r="CH80" s="87"/>
      <c r="CQ80" s="86"/>
      <c r="CR80" s="86"/>
      <c r="CS80" s="1">
        <f t="shared" si="36"/>
        <v>0</v>
      </c>
      <c r="CT80" s="1">
        <f t="shared" si="37"/>
        <v>0</v>
      </c>
      <c r="CU80" s="87"/>
      <c r="DD80" s="86"/>
      <c r="DE80" s="86"/>
      <c r="DF80" s="1">
        <f t="shared" si="38"/>
        <v>0</v>
      </c>
      <c r="DG80" s="1">
        <f t="shared" si="39"/>
        <v>0</v>
      </c>
      <c r="DH80" s="87"/>
      <c r="DQ80" s="86"/>
      <c r="DR80" s="86"/>
      <c r="DS80" s="1">
        <f t="shared" si="40"/>
        <v>0</v>
      </c>
      <c r="DT80" s="1">
        <f t="shared" si="41"/>
        <v>0</v>
      </c>
      <c r="DU80" s="87"/>
      <c r="ED80" s="86"/>
      <c r="EE80" s="86"/>
      <c r="EF80" s="1">
        <f t="shared" si="42"/>
        <v>0</v>
      </c>
      <c r="EG80" s="1">
        <f t="shared" si="43"/>
        <v>0</v>
      </c>
    </row>
    <row r="81" spans="2:137" x14ac:dyDescent="0.2">
      <c r="B81" s="34"/>
      <c r="D81" s="87"/>
      <c r="M81" s="34"/>
      <c r="N81" s="86"/>
      <c r="O81" s="1">
        <f t="shared" si="22"/>
        <v>0</v>
      </c>
      <c r="P81" s="1">
        <f t="shared" si="23"/>
        <v>0</v>
      </c>
      <c r="Q81" s="87"/>
      <c r="Z81" s="34"/>
      <c r="AA81" s="86"/>
      <c r="AB81" s="145"/>
      <c r="AC81" s="132" t="str">
        <f t="shared" si="24"/>
        <v/>
      </c>
      <c r="AD81" s="1">
        <f t="shared" si="25"/>
        <v>0</v>
      </c>
      <c r="AE81" s="1">
        <f t="shared" si="26"/>
        <v>0</v>
      </c>
      <c r="AF81" s="87"/>
      <c r="AO81" s="86"/>
      <c r="AP81" s="86"/>
      <c r="AQ81" s="145"/>
      <c r="AR81" s="132" t="str">
        <f t="shared" si="27"/>
        <v/>
      </c>
      <c r="AS81" s="1">
        <f t="shared" si="28"/>
        <v>0</v>
      </c>
      <c r="AT81" s="1">
        <f t="shared" si="29"/>
        <v>0</v>
      </c>
      <c r="AU81" s="87"/>
      <c r="BD81" s="86"/>
      <c r="BE81" s="86"/>
      <c r="BF81" s="1">
        <f t="shared" si="30"/>
        <v>0</v>
      </c>
      <c r="BG81" s="1">
        <f t="shared" si="31"/>
        <v>0</v>
      </c>
      <c r="BH81" s="87"/>
      <c r="BQ81" s="86"/>
      <c r="BR81" s="86"/>
      <c r="BS81" s="1">
        <f t="shared" si="32"/>
        <v>0</v>
      </c>
      <c r="BT81" s="1">
        <f t="shared" si="33"/>
        <v>0</v>
      </c>
      <c r="BU81" s="87"/>
      <c r="CD81" s="86"/>
      <c r="CE81" s="86"/>
      <c r="CF81" s="1">
        <f t="shared" si="34"/>
        <v>0</v>
      </c>
      <c r="CG81" s="1">
        <f t="shared" si="35"/>
        <v>0</v>
      </c>
      <c r="CH81" s="87"/>
      <c r="CQ81" s="86"/>
      <c r="CR81" s="86"/>
      <c r="CS81" s="1">
        <f t="shared" si="36"/>
        <v>0</v>
      </c>
      <c r="CT81" s="1">
        <f t="shared" si="37"/>
        <v>0</v>
      </c>
      <c r="CU81" s="87"/>
      <c r="DD81" s="86"/>
      <c r="DE81" s="86"/>
      <c r="DF81" s="1">
        <f t="shared" si="38"/>
        <v>0</v>
      </c>
      <c r="DG81" s="1">
        <f t="shared" si="39"/>
        <v>0</v>
      </c>
      <c r="DH81" s="87"/>
      <c r="DQ81" s="86"/>
      <c r="DR81" s="86"/>
      <c r="DS81" s="1">
        <f t="shared" si="40"/>
        <v>0</v>
      </c>
      <c r="DT81" s="1">
        <f t="shared" si="41"/>
        <v>0</v>
      </c>
      <c r="DU81" s="87"/>
      <c r="ED81" s="86"/>
      <c r="EE81" s="86"/>
      <c r="EF81" s="1">
        <f t="shared" si="42"/>
        <v>0</v>
      </c>
      <c r="EG81" s="1">
        <f t="shared" si="43"/>
        <v>0</v>
      </c>
    </row>
    <row r="82" spans="2:137" x14ac:dyDescent="0.2">
      <c r="B82" s="34"/>
      <c r="D82" s="87"/>
      <c r="M82" s="34"/>
      <c r="N82" s="86"/>
      <c r="O82" s="1">
        <f t="shared" si="22"/>
        <v>0</v>
      </c>
      <c r="P82" s="1">
        <f t="shared" si="23"/>
        <v>0</v>
      </c>
      <c r="Q82" s="87"/>
      <c r="Z82" s="34"/>
      <c r="AA82" s="86"/>
      <c r="AB82" s="145"/>
      <c r="AC82" s="132" t="str">
        <f t="shared" si="24"/>
        <v/>
      </c>
      <c r="AD82" s="1">
        <f t="shared" si="25"/>
        <v>0</v>
      </c>
      <c r="AE82" s="1">
        <f t="shared" si="26"/>
        <v>0</v>
      </c>
      <c r="AF82" s="87"/>
      <c r="AO82" s="86"/>
      <c r="AP82" s="86"/>
      <c r="AQ82" s="145"/>
      <c r="AR82" s="132" t="str">
        <f t="shared" si="27"/>
        <v/>
      </c>
      <c r="AS82" s="1">
        <f t="shared" si="28"/>
        <v>0</v>
      </c>
      <c r="AT82" s="1">
        <f t="shared" si="29"/>
        <v>0</v>
      </c>
      <c r="AU82" s="87"/>
      <c r="BD82" s="86"/>
      <c r="BE82" s="86"/>
      <c r="BF82" s="1">
        <f t="shared" si="30"/>
        <v>0</v>
      </c>
      <c r="BG82" s="1">
        <f t="shared" si="31"/>
        <v>0</v>
      </c>
      <c r="BH82" s="87"/>
      <c r="BQ82" s="86"/>
      <c r="BR82" s="86"/>
      <c r="BS82" s="1">
        <f t="shared" si="32"/>
        <v>0</v>
      </c>
      <c r="BT82" s="1">
        <f t="shared" si="33"/>
        <v>0</v>
      </c>
      <c r="BU82" s="87"/>
      <c r="CD82" s="86"/>
      <c r="CE82" s="86"/>
      <c r="CF82" s="1">
        <f t="shared" si="34"/>
        <v>0</v>
      </c>
      <c r="CG82" s="1">
        <f t="shared" si="35"/>
        <v>0</v>
      </c>
      <c r="CH82" s="87"/>
      <c r="CQ82" s="86"/>
      <c r="CR82" s="86"/>
      <c r="CS82" s="1">
        <f t="shared" si="36"/>
        <v>0</v>
      </c>
      <c r="CT82" s="1">
        <f t="shared" si="37"/>
        <v>0</v>
      </c>
      <c r="CU82" s="87"/>
      <c r="DD82" s="86"/>
      <c r="DE82" s="86"/>
      <c r="DF82" s="1">
        <f t="shared" si="38"/>
        <v>0</v>
      </c>
      <c r="DG82" s="1">
        <f t="shared" si="39"/>
        <v>0</v>
      </c>
      <c r="DH82" s="87"/>
      <c r="DQ82" s="86"/>
      <c r="DR82" s="86"/>
      <c r="DS82" s="1">
        <f t="shared" si="40"/>
        <v>0</v>
      </c>
      <c r="DT82" s="1">
        <f t="shared" si="41"/>
        <v>0</v>
      </c>
      <c r="DU82" s="87"/>
      <c r="ED82" s="86"/>
      <c r="EE82" s="86"/>
      <c r="EF82" s="1">
        <f t="shared" si="42"/>
        <v>0</v>
      </c>
      <c r="EG82" s="1">
        <f t="shared" si="43"/>
        <v>0</v>
      </c>
    </row>
    <row r="83" spans="2:137" x14ac:dyDescent="0.2">
      <c r="B83" s="34"/>
      <c r="D83" s="87"/>
      <c r="M83" s="34"/>
      <c r="N83" s="86"/>
      <c r="O83" s="1">
        <f t="shared" si="22"/>
        <v>0</v>
      </c>
      <c r="P83" s="1">
        <f t="shared" si="23"/>
        <v>0</v>
      </c>
      <c r="Q83" s="87"/>
      <c r="Z83" s="34"/>
      <c r="AA83" s="86"/>
      <c r="AB83" s="145"/>
      <c r="AC83" s="132" t="str">
        <f t="shared" si="24"/>
        <v/>
      </c>
      <c r="AD83" s="1">
        <f t="shared" si="25"/>
        <v>0</v>
      </c>
      <c r="AE83" s="1">
        <f t="shared" si="26"/>
        <v>0</v>
      </c>
      <c r="AF83" s="87"/>
      <c r="AO83" s="86"/>
      <c r="AP83" s="86"/>
      <c r="AQ83" s="145"/>
      <c r="AR83" s="132" t="str">
        <f t="shared" si="27"/>
        <v/>
      </c>
      <c r="AS83" s="1">
        <f t="shared" si="28"/>
        <v>0</v>
      </c>
      <c r="AT83" s="1">
        <f t="shared" si="29"/>
        <v>0</v>
      </c>
      <c r="AU83" s="87"/>
      <c r="BD83" s="86"/>
      <c r="BE83" s="86"/>
      <c r="BF83" s="1">
        <f t="shared" si="30"/>
        <v>0</v>
      </c>
      <c r="BG83" s="1">
        <f t="shared" si="31"/>
        <v>0</v>
      </c>
      <c r="BH83" s="87"/>
      <c r="BQ83" s="86"/>
      <c r="BR83" s="86"/>
      <c r="BS83" s="1">
        <f t="shared" si="32"/>
        <v>0</v>
      </c>
      <c r="BT83" s="1">
        <f t="shared" si="33"/>
        <v>0</v>
      </c>
      <c r="BU83" s="87"/>
      <c r="CD83" s="86"/>
      <c r="CE83" s="86"/>
      <c r="CF83" s="1">
        <f t="shared" si="34"/>
        <v>0</v>
      </c>
      <c r="CG83" s="1">
        <f t="shared" si="35"/>
        <v>0</v>
      </c>
      <c r="CH83" s="87"/>
      <c r="CQ83" s="86"/>
      <c r="CR83" s="86"/>
      <c r="CS83" s="1">
        <f t="shared" si="36"/>
        <v>0</v>
      </c>
      <c r="CT83" s="1">
        <f t="shared" si="37"/>
        <v>0</v>
      </c>
      <c r="CU83" s="87"/>
      <c r="DD83" s="86"/>
      <c r="DE83" s="86"/>
      <c r="DF83" s="1">
        <f t="shared" si="38"/>
        <v>0</v>
      </c>
      <c r="DG83" s="1">
        <f t="shared" si="39"/>
        <v>0</v>
      </c>
      <c r="DH83" s="87"/>
      <c r="DQ83" s="86"/>
      <c r="DR83" s="86"/>
      <c r="DS83" s="1">
        <f t="shared" si="40"/>
        <v>0</v>
      </c>
      <c r="DT83" s="1">
        <f t="shared" si="41"/>
        <v>0</v>
      </c>
      <c r="DU83" s="87"/>
      <c r="ED83" s="86"/>
      <c r="EE83" s="86"/>
      <c r="EF83" s="1">
        <f t="shared" si="42"/>
        <v>0</v>
      </c>
      <c r="EG83" s="1">
        <f t="shared" si="43"/>
        <v>0</v>
      </c>
    </row>
    <row r="84" spans="2:137" x14ac:dyDescent="0.2">
      <c r="B84" s="34"/>
      <c r="D84" s="87"/>
      <c r="M84" s="34"/>
      <c r="N84" s="86"/>
      <c r="O84" s="1">
        <f t="shared" si="22"/>
        <v>0</v>
      </c>
      <c r="P84" s="1">
        <f t="shared" si="23"/>
        <v>0</v>
      </c>
      <c r="Q84" s="87"/>
      <c r="Z84" s="34"/>
      <c r="AA84" s="86"/>
      <c r="AB84" s="145"/>
      <c r="AC84" s="132" t="str">
        <f t="shared" si="24"/>
        <v/>
      </c>
      <c r="AD84" s="1">
        <f t="shared" si="25"/>
        <v>0</v>
      </c>
      <c r="AE84" s="1">
        <f t="shared" si="26"/>
        <v>0</v>
      </c>
      <c r="AF84" s="87"/>
      <c r="AO84" s="86"/>
      <c r="AP84" s="86"/>
      <c r="AQ84" s="145"/>
      <c r="AR84" s="132" t="str">
        <f t="shared" si="27"/>
        <v/>
      </c>
      <c r="AS84" s="1">
        <f t="shared" si="28"/>
        <v>0</v>
      </c>
      <c r="AT84" s="1">
        <f t="shared" si="29"/>
        <v>0</v>
      </c>
      <c r="AU84" s="87"/>
      <c r="BD84" s="86"/>
      <c r="BE84" s="86"/>
      <c r="BF84" s="1">
        <f t="shared" si="30"/>
        <v>0</v>
      </c>
      <c r="BG84" s="1">
        <f t="shared" si="31"/>
        <v>0</v>
      </c>
      <c r="BH84" s="87"/>
      <c r="BQ84" s="86"/>
      <c r="BR84" s="86"/>
      <c r="BS84" s="1">
        <f t="shared" si="32"/>
        <v>0</v>
      </c>
      <c r="BT84" s="1">
        <f t="shared" si="33"/>
        <v>0</v>
      </c>
      <c r="BU84" s="87"/>
      <c r="CD84" s="86"/>
      <c r="CE84" s="86"/>
      <c r="CF84" s="1">
        <f t="shared" si="34"/>
        <v>0</v>
      </c>
      <c r="CG84" s="1">
        <f t="shared" si="35"/>
        <v>0</v>
      </c>
      <c r="CH84" s="87"/>
      <c r="CQ84" s="86"/>
      <c r="CR84" s="86"/>
      <c r="CS84" s="1">
        <f t="shared" si="36"/>
        <v>0</v>
      </c>
      <c r="CT84" s="1">
        <f t="shared" si="37"/>
        <v>0</v>
      </c>
      <c r="CU84" s="87"/>
      <c r="DD84" s="86"/>
      <c r="DE84" s="86"/>
      <c r="DF84" s="1">
        <f t="shared" si="38"/>
        <v>0</v>
      </c>
      <c r="DG84" s="1">
        <f t="shared" si="39"/>
        <v>0</v>
      </c>
      <c r="DH84" s="87"/>
      <c r="DQ84" s="86"/>
      <c r="DR84" s="86"/>
      <c r="DS84" s="1">
        <f t="shared" si="40"/>
        <v>0</v>
      </c>
      <c r="DT84" s="1">
        <f t="shared" si="41"/>
        <v>0</v>
      </c>
      <c r="DU84" s="87"/>
      <c r="ED84" s="86"/>
      <c r="EE84" s="86"/>
      <c r="EF84" s="1">
        <f t="shared" si="42"/>
        <v>0</v>
      </c>
      <c r="EG84" s="1">
        <f t="shared" si="43"/>
        <v>0</v>
      </c>
    </row>
    <row r="85" spans="2:137" x14ac:dyDescent="0.2">
      <c r="B85" s="34"/>
      <c r="D85" s="87"/>
      <c r="M85" s="34"/>
      <c r="N85" s="86"/>
      <c r="O85" s="1">
        <f t="shared" si="22"/>
        <v>0</v>
      </c>
      <c r="P85" s="1">
        <f t="shared" si="23"/>
        <v>0</v>
      </c>
      <c r="Q85" s="87"/>
      <c r="Z85" s="34"/>
      <c r="AA85" s="86"/>
      <c r="AB85" s="145"/>
      <c r="AC85" s="132" t="str">
        <f t="shared" si="24"/>
        <v/>
      </c>
      <c r="AD85" s="1">
        <f t="shared" si="25"/>
        <v>0</v>
      </c>
      <c r="AE85" s="1">
        <f t="shared" si="26"/>
        <v>0</v>
      </c>
      <c r="AF85" s="87"/>
      <c r="AO85" s="86"/>
      <c r="AP85" s="86"/>
      <c r="AQ85" s="145"/>
      <c r="AR85" s="132" t="str">
        <f t="shared" si="27"/>
        <v/>
      </c>
      <c r="AS85" s="1">
        <f t="shared" si="28"/>
        <v>0</v>
      </c>
      <c r="AT85" s="1">
        <f t="shared" si="29"/>
        <v>0</v>
      </c>
      <c r="AU85" s="87"/>
      <c r="BD85" s="86"/>
      <c r="BE85" s="86"/>
      <c r="BF85" s="1">
        <f t="shared" si="30"/>
        <v>0</v>
      </c>
      <c r="BG85" s="1">
        <f t="shared" si="31"/>
        <v>0</v>
      </c>
      <c r="BH85" s="87"/>
      <c r="BQ85" s="86"/>
      <c r="BR85" s="86"/>
      <c r="BS85" s="1">
        <f t="shared" si="32"/>
        <v>0</v>
      </c>
      <c r="BT85" s="1">
        <f t="shared" si="33"/>
        <v>0</v>
      </c>
      <c r="BU85" s="87"/>
      <c r="CD85" s="86"/>
      <c r="CE85" s="86"/>
      <c r="CF85" s="1">
        <f t="shared" si="34"/>
        <v>0</v>
      </c>
      <c r="CG85" s="1">
        <f t="shared" si="35"/>
        <v>0</v>
      </c>
      <c r="CH85" s="87"/>
      <c r="CQ85" s="86"/>
      <c r="CR85" s="86"/>
      <c r="CS85" s="1">
        <f t="shared" si="36"/>
        <v>0</v>
      </c>
      <c r="CT85" s="1">
        <f t="shared" si="37"/>
        <v>0</v>
      </c>
      <c r="CU85" s="87"/>
      <c r="DD85" s="86"/>
      <c r="DE85" s="86"/>
      <c r="DF85" s="1">
        <f t="shared" si="38"/>
        <v>0</v>
      </c>
      <c r="DG85" s="1">
        <f t="shared" si="39"/>
        <v>0</v>
      </c>
      <c r="DH85" s="87"/>
      <c r="DQ85" s="86"/>
      <c r="DR85" s="86"/>
      <c r="DS85" s="1">
        <f t="shared" si="40"/>
        <v>0</v>
      </c>
      <c r="DT85" s="1">
        <f t="shared" si="41"/>
        <v>0</v>
      </c>
      <c r="DU85" s="87"/>
      <c r="ED85" s="86"/>
      <c r="EE85" s="86"/>
      <c r="EF85" s="1">
        <f t="shared" si="42"/>
        <v>0</v>
      </c>
      <c r="EG85" s="1">
        <f t="shared" si="43"/>
        <v>0</v>
      </c>
    </row>
    <row r="86" spans="2:137" x14ac:dyDescent="0.2">
      <c r="B86" s="34"/>
      <c r="D86" s="87"/>
      <c r="M86" s="34"/>
      <c r="N86" s="86"/>
      <c r="O86" s="1">
        <f t="shared" si="22"/>
        <v>0</v>
      </c>
      <c r="P86" s="1">
        <f t="shared" si="23"/>
        <v>0</v>
      </c>
      <c r="Q86" s="87"/>
      <c r="Z86" s="34"/>
      <c r="AA86" s="86"/>
      <c r="AB86" s="145"/>
      <c r="AC86" s="132" t="str">
        <f t="shared" si="24"/>
        <v/>
      </c>
      <c r="AD86" s="1">
        <f t="shared" si="25"/>
        <v>0</v>
      </c>
      <c r="AE86" s="1">
        <f t="shared" si="26"/>
        <v>0</v>
      </c>
      <c r="AF86" s="87"/>
      <c r="AO86" s="86"/>
      <c r="AP86" s="86"/>
      <c r="AQ86" s="145"/>
      <c r="AR86" s="132" t="str">
        <f t="shared" si="27"/>
        <v/>
      </c>
      <c r="AS86" s="1">
        <f t="shared" si="28"/>
        <v>0</v>
      </c>
      <c r="AT86" s="1">
        <f t="shared" si="29"/>
        <v>0</v>
      </c>
      <c r="AU86" s="87"/>
      <c r="BD86" s="86"/>
      <c r="BE86" s="86"/>
      <c r="BF86" s="1">
        <f t="shared" si="30"/>
        <v>0</v>
      </c>
      <c r="BG86" s="1">
        <f t="shared" si="31"/>
        <v>0</v>
      </c>
      <c r="BH86" s="87"/>
      <c r="BQ86" s="86"/>
      <c r="BR86" s="86"/>
      <c r="BS86" s="1">
        <f t="shared" si="32"/>
        <v>0</v>
      </c>
      <c r="BT86" s="1">
        <f t="shared" si="33"/>
        <v>0</v>
      </c>
      <c r="BU86" s="87"/>
      <c r="CD86" s="86"/>
      <c r="CE86" s="86"/>
      <c r="CF86" s="1">
        <f t="shared" si="34"/>
        <v>0</v>
      </c>
      <c r="CG86" s="1">
        <f t="shared" si="35"/>
        <v>0</v>
      </c>
      <c r="CH86" s="87"/>
      <c r="CQ86" s="86"/>
      <c r="CR86" s="86"/>
      <c r="CS86" s="1">
        <f t="shared" si="36"/>
        <v>0</v>
      </c>
      <c r="CT86" s="1">
        <f t="shared" si="37"/>
        <v>0</v>
      </c>
      <c r="CU86" s="87"/>
      <c r="DD86" s="86"/>
      <c r="DE86" s="86"/>
      <c r="DF86" s="1">
        <f t="shared" si="38"/>
        <v>0</v>
      </c>
      <c r="DG86" s="1">
        <f t="shared" si="39"/>
        <v>0</v>
      </c>
      <c r="DH86" s="87"/>
      <c r="DQ86" s="86"/>
      <c r="DR86" s="86"/>
      <c r="DS86" s="1">
        <f t="shared" si="40"/>
        <v>0</v>
      </c>
      <c r="DT86" s="1">
        <f t="shared" si="41"/>
        <v>0</v>
      </c>
      <c r="DU86" s="87"/>
      <c r="ED86" s="86"/>
      <c r="EE86" s="86"/>
      <c r="EF86" s="1">
        <f t="shared" si="42"/>
        <v>0</v>
      </c>
      <c r="EG86" s="1">
        <f t="shared" si="43"/>
        <v>0</v>
      </c>
    </row>
    <row r="87" spans="2:137" x14ac:dyDescent="0.2">
      <c r="B87" s="34"/>
      <c r="D87" s="87"/>
      <c r="M87" s="34"/>
      <c r="N87" s="86"/>
      <c r="O87" s="1">
        <f t="shared" si="22"/>
        <v>0</v>
      </c>
      <c r="P87" s="1">
        <f t="shared" si="23"/>
        <v>0</v>
      </c>
      <c r="Q87" s="87"/>
      <c r="Z87" s="34"/>
      <c r="AA87" s="86"/>
      <c r="AB87" s="145"/>
      <c r="AC87" s="132" t="str">
        <f t="shared" si="24"/>
        <v/>
      </c>
      <c r="AD87" s="1">
        <f t="shared" si="25"/>
        <v>0</v>
      </c>
      <c r="AE87" s="1">
        <f t="shared" si="26"/>
        <v>0</v>
      </c>
      <c r="AF87" s="87"/>
      <c r="AO87" s="86"/>
      <c r="AP87" s="86"/>
      <c r="AQ87" s="145"/>
      <c r="AR87" s="132" t="str">
        <f t="shared" si="27"/>
        <v/>
      </c>
      <c r="AS87" s="1">
        <f t="shared" si="28"/>
        <v>0</v>
      </c>
      <c r="AT87" s="1">
        <f t="shared" si="29"/>
        <v>0</v>
      </c>
      <c r="AU87" s="87"/>
      <c r="BD87" s="86"/>
      <c r="BE87" s="86"/>
      <c r="BF87" s="1">
        <f t="shared" si="30"/>
        <v>0</v>
      </c>
      <c r="BG87" s="1">
        <f t="shared" si="31"/>
        <v>0</v>
      </c>
      <c r="BH87" s="87"/>
      <c r="BQ87" s="86"/>
      <c r="BR87" s="86"/>
      <c r="BS87" s="1">
        <f t="shared" si="32"/>
        <v>0</v>
      </c>
      <c r="BT87" s="1">
        <f t="shared" si="33"/>
        <v>0</v>
      </c>
      <c r="BU87" s="87"/>
      <c r="CD87" s="86"/>
      <c r="CE87" s="86"/>
      <c r="CF87" s="1">
        <f t="shared" si="34"/>
        <v>0</v>
      </c>
      <c r="CG87" s="1">
        <f t="shared" si="35"/>
        <v>0</v>
      </c>
      <c r="CH87" s="87"/>
      <c r="CQ87" s="86"/>
      <c r="CR87" s="86"/>
      <c r="CS87" s="1">
        <f t="shared" si="36"/>
        <v>0</v>
      </c>
      <c r="CT87" s="1">
        <f t="shared" si="37"/>
        <v>0</v>
      </c>
      <c r="CU87" s="87"/>
      <c r="DD87" s="86"/>
      <c r="DE87" s="86"/>
      <c r="DF87" s="1">
        <f t="shared" si="38"/>
        <v>0</v>
      </c>
      <c r="DG87" s="1">
        <f t="shared" si="39"/>
        <v>0</v>
      </c>
      <c r="DH87" s="87"/>
      <c r="DQ87" s="86"/>
      <c r="DR87" s="86"/>
      <c r="DS87" s="1">
        <f t="shared" si="40"/>
        <v>0</v>
      </c>
      <c r="DT87" s="1">
        <f t="shared" si="41"/>
        <v>0</v>
      </c>
      <c r="DU87" s="87"/>
      <c r="ED87" s="86"/>
      <c r="EE87" s="86"/>
      <c r="EF87" s="1">
        <f t="shared" si="42"/>
        <v>0</v>
      </c>
      <c r="EG87" s="1">
        <f t="shared" si="43"/>
        <v>0</v>
      </c>
    </row>
    <row r="88" spans="2:137" x14ac:dyDescent="0.2">
      <c r="B88" s="34"/>
      <c r="D88" s="87"/>
      <c r="M88" s="34"/>
      <c r="N88" s="86"/>
      <c r="O88" s="1">
        <f t="shared" si="22"/>
        <v>0</v>
      </c>
      <c r="P88" s="1">
        <f t="shared" si="23"/>
        <v>0</v>
      </c>
      <c r="Q88" s="87"/>
      <c r="Z88" s="34"/>
      <c r="AA88" s="86"/>
      <c r="AB88" s="145"/>
      <c r="AC88" s="132" t="str">
        <f t="shared" si="24"/>
        <v/>
      </c>
      <c r="AD88" s="1">
        <f t="shared" si="25"/>
        <v>0</v>
      </c>
      <c r="AE88" s="1">
        <f t="shared" si="26"/>
        <v>0</v>
      </c>
      <c r="AF88" s="87"/>
      <c r="AO88" s="86"/>
      <c r="AP88" s="86"/>
      <c r="AQ88" s="145"/>
      <c r="AR88" s="132" t="str">
        <f t="shared" si="27"/>
        <v/>
      </c>
      <c r="AS88" s="1">
        <f t="shared" si="28"/>
        <v>0</v>
      </c>
      <c r="AT88" s="1">
        <f t="shared" si="29"/>
        <v>0</v>
      </c>
      <c r="AU88" s="87"/>
      <c r="BD88" s="86"/>
      <c r="BE88" s="86"/>
      <c r="BF88" s="1">
        <f t="shared" si="30"/>
        <v>0</v>
      </c>
      <c r="BG88" s="1">
        <f t="shared" si="31"/>
        <v>0</v>
      </c>
      <c r="BH88" s="87"/>
      <c r="BQ88" s="86"/>
      <c r="BR88" s="86"/>
      <c r="BS88" s="1">
        <f t="shared" si="32"/>
        <v>0</v>
      </c>
      <c r="BT88" s="1">
        <f t="shared" si="33"/>
        <v>0</v>
      </c>
      <c r="BU88" s="87"/>
      <c r="CD88" s="86"/>
      <c r="CE88" s="86"/>
      <c r="CF88" s="1">
        <f t="shared" si="34"/>
        <v>0</v>
      </c>
      <c r="CG88" s="1">
        <f t="shared" si="35"/>
        <v>0</v>
      </c>
      <c r="CH88" s="87"/>
      <c r="CQ88" s="86"/>
      <c r="CR88" s="86"/>
      <c r="CS88" s="1">
        <f t="shared" si="36"/>
        <v>0</v>
      </c>
      <c r="CT88" s="1">
        <f t="shared" si="37"/>
        <v>0</v>
      </c>
      <c r="CU88" s="87"/>
      <c r="DD88" s="86"/>
      <c r="DE88" s="86"/>
      <c r="DF88" s="1">
        <f t="shared" si="38"/>
        <v>0</v>
      </c>
      <c r="DG88" s="1">
        <f t="shared" si="39"/>
        <v>0</v>
      </c>
      <c r="DH88" s="87"/>
      <c r="DQ88" s="86"/>
      <c r="DR88" s="86"/>
      <c r="DS88" s="1">
        <f t="shared" si="40"/>
        <v>0</v>
      </c>
      <c r="DT88" s="1">
        <f t="shared" si="41"/>
        <v>0</v>
      </c>
      <c r="DU88" s="87"/>
      <c r="ED88" s="86"/>
      <c r="EE88" s="86"/>
      <c r="EF88" s="1">
        <f t="shared" si="42"/>
        <v>0</v>
      </c>
      <c r="EG88" s="1">
        <f t="shared" si="43"/>
        <v>0</v>
      </c>
    </row>
    <row r="89" spans="2:137" x14ac:dyDescent="0.2">
      <c r="B89" s="34"/>
      <c r="D89" s="87"/>
      <c r="M89" s="34"/>
      <c r="N89" s="86"/>
      <c r="O89" s="1">
        <f t="shared" si="22"/>
        <v>0</v>
      </c>
      <c r="P89" s="1">
        <f t="shared" si="23"/>
        <v>0</v>
      </c>
      <c r="Q89" s="87"/>
      <c r="Z89" s="34"/>
      <c r="AA89" s="86"/>
      <c r="AB89" s="145"/>
      <c r="AC89" s="132" t="str">
        <f t="shared" si="24"/>
        <v/>
      </c>
      <c r="AD89" s="1">
        <f t="shared" si="25"/>
        <v>0</v>
      </c>
      <c r="AE89" s="1">
        <f t="shared" si="26"/>
        <v>0</v>
      </c>
      <c r="AF89" s="87"/>
      <c r="AO89" s="86"/>
      <c r="AP89" s="86"/>
      <c r="AQ89" s="145"/>
      <c r="AR89" s="132" t="str">
        <f t="shared" si="27"/>
        <v/>
      </c>
      <c r="AS89" s="1">
        <f t="shared" si="28"/>
        <v>0</v>
      </c>
      <c r="AT89" s="1">
        <f t="shared" si="29"/>
        <v>0</v>
      </c>
      <c r="AU89" s="87"/>
      <c r="BD89" s="86"/>
      <c r="BE89" s="86"/>
      <c r="BF89" s="1">
        <f t="shared" si="30"/>
        <v>0</v>
      </c>
      <c r="BG89" s="1">
        <f t="shared" si="31"/>
        <v>0</v>
      </c>
      <c r="BH89" s="87"/>
      <c r="BQ89" s="86"/>
      <c r="BR89" s="86"/>
      <c r="BS89" s="1">
        <f t="shared" si="32"/>
        <v>0</v>
      </c>
      <c r="BT89" s="1">
        <f t="shared" si="33"/>
        <v>0</v>
      </c>
      <c r="BU89" s="87"/>
      <c r="CD89" s="86"/>
      <c r="CE89" s="86"/>
      <c r="CF89" s="1">
        <f t="shared" si="34"/>
        <v>0</v>
      </c>
      <c r="CG89" s="1">
        <f t="shared" si="35"/>
        <v>0</v>
      </c>
      <c r="CH89" s="87"/>
      <c r="CQ89" s="86"/>
      <c r="CR89" s="86"/>
      <c r="CS89" s="1">
        <f t="shared" si="36"/>
        <v>0</v>
      </c>
      <c r="CT89" s="1">
        <f t="shared" si="37"/>
        <v>0</v>
      </c>
      <c r="CU89" s="87"/>
      <c r="DD89" s="86"/>
      <c r="DE89" s="86"/>
      <c r="DF89" s="1">
        <f t="shared" si="38"/>
        <v>0</v>
      </c>
      <c r="DG89" s="1">
        <f t="shared" si="39"/>
        <v>0</v>
      </c>
      <c r="DH89" s="87"/>
      <c r="DQ89" s="86"/>
      <c r="DR89" s="86"/>
      <c r="DS89" s="1">
        <f t="shared" si="40"/>
        <v>0</v>
      </c>
      <c r="DT89" s="1">
        <f t="shared" si="41"/>
        <v>0</v>
      </c>
      <c r="DU89" s="87"/>
      <c r="ED89" s="86"/>
      <c r="EE89" s="86"/>
      <c r="EF89" s="1">
        <f t="shared" si="42"/>
        <v>0</v>
      </c>
      <c r="EG89" s="1">
        <f t="shared" si="43"/>
        <v>0</v>
      </c>
    </row>
    <row r="90" spans="2:137" x14ac:dyDescent="0.2">
      <c r="B90" s="34"/>
      <c r="D90" s="87"/>
      <c r="M90" s="34"/>
      <c r="N90" s="86"/>
      <c r="O90" s="1">
        <f t="shared" si="22"/>
        <v>0</v>
      </c>
      <c r="P90" s="1">
        <f t="shared" si="23"/>
        <v>0</v>
      </c>
      <c r="Q90" s="87"/>
      <c r="Z90" s="34"/>
      <c r="AA90" s="86"/>
      <c r="AB90" s="145"/>
      <c r="AC90" s="132" t="str">
        <f t="shared" si="24"/>
        <v/>
      </c>
      <c r="AD90" s="1">
        <f t="shared" si="25"/>
        <v>0</v>
      </c>
      <c r="AE90" s="1">
        <f t="shared" si="26"/>
        <v>0</v>
      </c>
      <c r="AF90" s="87"/>
      <c r="AO90" s="86"/>
      <c r="AP90" s="86"/>
      <c r="AQ90" s="145"/>
      <c r="AR90" s="132" t="str">
        <f t="shared" si="27"/>
        <v/>
      </c>
      <c r="AS90" s="1">
        <f t="shared" si="28"/>
        <v>0</v>
      </c>
      <c r="AT90" s="1">
        <f t="shared" si="29"/>
        <v>0</v>
      </c>
      <c r="AU90" s="87"/>
      <c r="BD90" s="86"/>
      <c r="BE90" s="86"/>
      <c r="BF90" s="1">
        <f t="shared" si="30"/>
        <v>0</v>
      </c>
      <c r="BG90" s="1">
        <f t="shared" si="31"/>
        <v>0</v>
      </c>
      <c r="BH90" s="87"/>
      <c r="BQ90" s="86"/>
      <c r="BR90" s="86"/>
      <c r="BS90" s="1">
        <f t="shared" si="32"/>
        <v>0</v>
      </c>
      <c r="BT90" s="1">
        <f t="shared" si="33"/>
        <v>0</v>
      </c>
      <c r="BU90" s="87"/>
      <c r="CD90" s="86"/>
      <c r="CE90" s="86"/>
      <c r="CF90" s="1">
        <f t="shared" si="34"/>
        <v>0</v>
      </c>
      <c r="CG90" s="1">
        <f t="shared" si="35"/>
        <v>0</v>
      </c>
      <c r="CH90" s="87"/>
      <c r="CQ90" s="86"/>
      <c r="CR90" s="86"/>
      <c r="CS90" s="1">
        <f t="shared" si="36"/>
        <v>0</v>
      </c>
      <c r="CT90" s="1">
        <f t="shared" si="37"/>
        <v>0</v>
      </c>
      <c r="CU90" s="87"/>
      <c r="DD90" s="86"/>
      <c r="DE90" s="86"/>
      <c r="DF90" s="1">
        <f t="shared" si="38"/>
        <v>0</v>
      </c>
      <c r="DG90" s="1">
        <f t="shared" si="39"/>
        <v>0</v>
      </c>
      <c r="DH90" s="87"/>
      <c r="DQ90" s="86"/>
      <c r="DR90" s="86"/>
      <c r="DS90" s="1">
        <f t="shared" si="40"/>
        <v>0</v>
      </c>
      <c r="DT90" s="1">
        <f t="shared" si="41"/>
        <v>0</v>
      </c>
      <c r="DU90" s="87"/>
      <c r="ED90" s="86"/>
      <c r="EE90" s="86"/>
      <c r="EF90" s="1">
        <f t="shared" si="42"/>
        <v>0</v>
      </c>
      <c r="EG90" s="1">
        <f t="shared" si="43"/>
        <v>0</v>
      </c>
    </row>
    <row r="91" spans="2:137" x14ac:dyDescent="0.2">
      <c r="B91" s="34"/>
      <c r="D91" s="87"/>
      <c r="M91" s="34"/>
      <c r="N91" s="86"/>
      <c r="O91" s="1">
        <f t="shared" si="22"/>
        <v>0</v>
      </c>
      <c r="P91" s="1">
        <f t="shared" si="23"/>
        <v>0</v>
      </c>
      <c r="Q91" s="87"/>
      <c r="Z91" s="34"/>
      <c r="AA91" s="86"/>
      <c r="AB91" s="145"/>
      <c r="AC91" s="132" t="str">
        <f t="shared" si="24"/>
        <v/>
      </c>
      <c r="AD91" s="1">
        <f t="shared" si="25"/>
        <v>0</v>
      </c>
      <c r="AE91" s="1">
        <f t="shared" si="26"/>
        <v>0</v>
      </c>
      <c r="AF91" s="87"/>
      <c r="AO91" s="86"/>
      <c r="AP91" s="86"/>
      <c r="AQ91" s="145"/>
      <c r="AR91" s="132" t="str">
        <f t="shared" si="27"/>
        <v/>
      </c>
      <c r="AS91" s="1">
        <f t="shared" si="28"/>
        <v>0</v>
      </c>
      <c r="AT91" s="1">
        <f t="shared" si="29"/>
        <v>0</v>
      </c>
      <c r="AU91" s="87"/>
      <c r="BD91" s="86"/>
      <c r="BE91" s="86"/>
      <c r="BF91" s="1">
        <f t="shared" si="30"/>
        <v>0</v>
      </c>
      <c r="BG91" s="1">
        <f t="shared" si="31"/>
        <v>0</v>
      </c>
      <c r="BH91" s="87"/>
      <c r="BQ91" s="86"/>
      <c r="BR91" s="86"/>
      <c r="BS91" s="1">
        <f t="shared" si="32"/>
        <v>0</v>
      </c>
      <c r="BT91" s="1">
        <f t="shared" si="33"/>
        <v>0</v>
      </c>
      <c r="BU91" s="87"/>
      <c r="CD91" s="86"/>
      <c r="CE91" s="86"/>
      <c r="CF91" s="1">
        <f t="shared" si="34"/>
        <v>0</v>
      </c>
      <c r="CG91" s="1">
        <f t="shared" si="35"/>
        <v>0</v>
      </c>
      <c r="CH91" s="87"/>
      <c r="CQ91" s="86"/>
      <c r="CR91" s="86"/>
      <c r="CS91" s="1">
        <f t="shared" si="36"/>
        <v>0</v>
      </c>
      <c r="CT91" s="1">
        <f t="shared" si="37"/>
        <v>0</v>
      </c>
      <c r="CU91" s="87"/>
      <c r="DD91" s="86"/>
      <c r="DE91" s="86"/>
      <c r="DF91" s="1">
        <f t="shared" si="38"/>
        <v>0</v>
      </c>
      <c r="DG91" s="1">
        <f t="shared" si="39"/>
        <v>0</v>
      </c>
      <c r="DH91" s="87"/>
      <c r="DQ91" s="86"/>
      <c r="DR91" s="86"/>
      <c r="DS91" s="1">
        <f t="shared" si="40"/>
        <v>0</v>
      </c>
      <c r="DT91" s="1">
        <f t="shared" si="41"/>
        <v>0</v>
      </c>
      <c r="DU91" s="87"/>
      <c r="ED91" s="86"/>
      <c r="EE91" s="86"/>
      <c r="EF91" s="1">
        <f t="shared" si="42"/>
        <v>0</v>
      </c>
      <c r="EG91" s="1">
        <f t="shared" si="43"/>
        <v>0</v>
      </c>
    </row>
    <row r="92" spans="2:137" x14ac:dyDescent="0.2">
      <c r="B92" s="34"/>
      <c r="D92" s="87"/>
      <c r="M92" s="34"/>
      <c r="N92" s="86"/>
      <c r="O92" s="1">
        <f t="shared" si="22"/>
        <v>0</v>
      </c>
      <c r="P92" s="1">
        <f t="shared" si="23"/>
        <v>0</v>
      </c>
      <c r="Q92" s="87"/>
      <c r="Z92" s="34"/>
      <c r="AA92" s="86"/>
      <c r="AB92" s="145"/>
      <c r="AC92" s="132" t="str">
        <f t="shared" si="24"/>
        <v/>
      </c>
      <c r="AD92" s="1">
        <f t="shared" si="25"/>
        <v>0</v>
      </c>
      <c r="AE92" s="1">
        <f t="shared" si="26"/>
        <v>0</v>
      </c>
      <c r="AF92" s="87"/>
      <c r="AO92" s="86"/>
      <c r="AP92" s="86"/>
      <c r="AQ92" s="145"/>
      <c r="AR92" s="132" t="str">
        <f t="shared" si="27"/>
        <v/>
      </c>
      <c r="AS92" s="1">
        <f t="shared" si="28"/>
        <v>0</v>
      </c>
      <c r="AT92" s="1">
        <f t="shared" si="29"/>
        <v>0</v>
      </c>
      <c r="AU92" s="87"/>
      <c r="BD92" s="86"/>
      <c r="BE92" s="86"/>
      <c r="BF92" s="1">
        <f t="shared" si="30"/>
        <v>0</v>
      </c>
      <c r="BG92" s="1">
        <f t="shared" si="31"/>
        <v>0</v>
      </c>
      <c r="BH92" s="87"/>
      <c r="BQ92" s="86"/>
      <c r="BR92" s="86"/>
      <c r="BS92" s="1">
        <f t="shared" si="32"/>
        <v>0</v>
      </c>
      <c r="BT92" s="1">
        <f t="shared" si="33"/>
        <v>0</v>
      </c>
      <c r="BU92" s="87"/>
      <c r="CD92" s="86"/>
      <c r="CE92" s="86"/>
      <c r="CF92" s="1">
        <f t="shared" si="34"/>
        <v>0</v>
      </c>
      <c r="CG92" s="1">
        <f t="shared" si="35"/>
        <v>0</v>
      </c>
      <c r="CH92" s="87"/>
      <c r="CQ92" s="86"/>
      <c r="CR92" s="86"/>
      <c r="CS92" s="1">
        <f t="shared" si="36"/>
        <v>0</v>
      </c>
      <c r="CT92" s="1">
        <f t="shared" si="37"/>
        <v>0</v>
      </c>
      <c r="CU92" s="87"/>
      <c r="DD92" s="86"/>
      <c r="DE92" s="86"/>
      <c r="DF92" s="1">
        <f t="shared" si="38"/>
        <v>0</v>
      </c>
      <c r="DG92" s="1">
        <f t="shared" si="39"/>
        <v>0</v>
      </c>
      <c r="DH92" s="87"/>
      <c r="DQ92" s="86"/>
      <c r="DR92" s="86"/>
      <c r="DS92" s="1">
        <f t="shared" si="40"/>
        <v>0</v>
      </c>
      <c r="DT92" s="1">
        <f t="shared" si="41"/>
        <v>0</v>
      </c>
      <c r="DU92" s="87"/>
      <c r="ED92" s="86"/>
      <c r="EE92" s="86"/>
      <c r="EF92" s="1">
        <f t="shared" si="42"/>
        <v>0</v>
      </c>
      <c r="EG92" s="1">
        <f t="shared" si="43"/>
        <v>0</v>
      </c>
    </row>
    <row r="93" spans="2:137" x14ac:dyDescent="0.2">
      <c r="B93" s="34"/>
      <c r="D93" s="87"/>
      <c r="M93" s="34"/>
      <c r="N93" s="86"/>
      <c r="O93" s="1">
        <f t="shared" si="22"/>
        <v>0</v>
      </c>
      <c r="P93" s="1">
        <f t="shared" si="23"/>
        <v>0</v>
      </c>
      <c r="Q93" s="87"/>
      <c r="Z93" s="34"/>
      <c r="AA93" s="86"/>
      <c r="AB93" s="145"/>
      <c r="AC93" s="132" t="str">
        <f t="shared" si="24"/>
        <v/>
      </c>
      <c r="AD93" s="1">
        <f t="shared" si="25"/>
        <v>0</v>
      </c>
      <c r="AE93" s="1">
        <f t="shared" si="26"/>
        <v>0</v>
      </c>
      <c r="AF93" s="87"/>
      <c r="AO93" s="86"/>
      <c r="AP93" s="86"/>
      <c r="AQ93" s="145"/>
      <c r="AR93" s="132" t="str">
        <f t="shared" si="27"/>
        <v/>
      </c>
      <c r="AS93" s="1">
        <f t="shared" si="28"/>
        <v>0</v>
      </c>
      <c r="AT93" s="1">
        <f t="shared" si="29"/>
        <v>0</v>
      </c>
      <c r="AU93" s="87"/>
      <c r="BD93" s="86"/>
      <c r="BE93" s="86"/>
      <c r="BF93" s="1">
        <f t="shared" si="30"/>
        <v>0</v>
      </c>
      <c r="BG93" s="1">
        <f t="shared" si="31"/>
        <v>0</v>
      </c>
      <c r="BH93" s="87"/>
      <c r="BQ93" s="86"/>
      <c r="BR93" s="86"/>
      <c r="BS93" s="1">
        <f t="shared" si="32"/>
        <v>0</v>
      </c>
      <c r="BT93" s="1">
        <f t="shared" si="33"/>
        <v>0</v>
      </c>
      <c r="BU93" s="87"/>
      <c r="CD93" s="86"/>
      <c r="CE93" s="86"/>
      <c r="CF93" s="1">
        <f t="shared" si="34"/>
        <v>0</v>
      </c>
      <c r="CG93" s="1">
        <f t="shared" si="35"/>
        <v>0</v>
      </c>
      <c r="CH93" s="87"/>
      <c r="CQ93" s="86"/>
      <c r="CR93" s="86"/>
      <c r="CS93" s="1">
        <f t="shared" si="36"/>
        <v>0</v>
      </c>
      <c r="CT93" s="1">
        <f t="shared" si="37"/>
        <v>0</v>
      </c>
      <c r="CU93" s="87"/>
      <c r="DD93" s="86"/>
      <c r="DE93" s="86"/>
      <c r="DF93" s="1">
        <f t="shared" si="38"/>
        <v>0</v>
      </c>
      <c r="DG93" s="1">
        <f t="shared" si="39"/>
        <v>0</v>
      </c>
      <c r="DH93" s="87"/>
      <c r="DQ93" s="86"/>
      <c r="DR93" s="86"/>
      <c r="DS93" s="1">
        <f t="shared" si="40"/>
        <v>0</v>
      </c>
      <c r="DT93" s="1">
        <f t="shared" si="41"/>
        <v>0</v>
      </c>
      <c r="DU93" s="87"/>
      <c r="ED93" s="86"/>
      <c r="EE93" s="86"/>
      <c r="EF93" s="1">
        <f t="shared" si="42"/>
        <v>0</v>
      </c>
      <c r="EG93" s="1">
        <f t="shared" si="43"/>
        <v>0</v>
      </c>
    </row>
    <row r="94" spans="2:137" x14ac:dyDescent="0.2">
      <c r="B94" s="34"/>
      <c r="D94" s="87"/>
      <c r="M94" s="34"/>
      <c r="N94" s="86"/>
      <c r="O94" s="1">
        <f t="shared" si="22"/>
        <v>0</v>
      </c>
      <c r="P94" s="1">
        <f t="shared" si="23"/>
        <v>0</v>
      </c>
      <c r="Q94" s="87"/>
      <c r="Z94" s="34"/>
      <c r="AA94" s="86"/>
      <c r="AB94" s="145"/>
      <c r="AC94" s="132" t="str">
        <f t="shared" si="24"/>
        <v/>
      </c>
      <c r="AD94" s="1">
        <f t="shared" si="25"/>
        <v>0</v>
      </c>
      <c r="AE94" s="1">
        <f t="shared" si="26"/>
        <v>0</v>
      </c>
      <c r="AF94" s="87"/>
      <c r="AO94" s="86"/>
      <c r="AP94" s="86"/>
      <c r="AQ94" s="145"/>
      <c r="AR94" s="132" t="str">
        <f t="shared" si="27"/>
        <v/>
      </c>
      <c r="AS94" s="1">
        <f t="shared" si="28"/>
        <v>0</v>
      </c>
      <c r="AT94" s="1">
        <f t="shared" si="29"/>
        <v>0</v>
      </c>
      <c r="AU94" s="87"/>
      <c r="BD94" s="86"/>
      <c r="BE94" s="86"/>
      <c r="BF94" s="1">
        <f t="shared" si="30"/>
        <v>0</v>
      </c>
      <c r="BG94" s="1">
        <f t="shared" si="31"/>
        <v>0</v>
      </c>
      <c r="BH94" s="87"/>
      <c r="BQ94" s="86"/>
      <c r="BR94" s="86"/>
      <c r="BS94" s="1">
        <f t="shared" si="32"/>
        <v>0</v>
      </c>
      <c r="BT94" s="1">
        <f t="shared" si="33"/>
        <v>0</v>
      </c>
      <c r="BU94" s="87"/>
      <c r="CD94" s="86"/>
      <c r="CE94" s="86"/>
      <c r="CF94" s="1">
        <f t="shared" si="34"/>
        <v>0</v>
      </c>
      <c r="CG94" s="1">
        <f t="shared" si="35"/>
        <v>0</v>
      </c>
      <c r="CH94" s="87"/>
      <c r="CQ94" s="86"/>
      <c r="CR94" s="86"/>
      <c r="CS94" s="1">
        <f t="shared" si="36"/>
        <v>0</v>
      </c>
      <c r="CT94" s="1">
        <f t="shared" si="37"/>
        <v>0</v>
      </c>
      <c r="CU94" s="87"/>
      <c r="DD94" s="86"/>
      <c r="DE94" s="86"/>
      <c r="DF94" s="1">
        <f t="shared" si="38"/>
        <v>0</v>
      </c>
      <c r="DG94" s="1">
        <f t="shared" si="39"/>
        <v>0</v>
      </c>
      <c r="DH94" s="87"/>
      <c r="DQ94" s="86"/>
      <c r="DR94" s="86"/>
      <c r="DS94" s="1">
        <f t="shared" si="40"/>
        <v>0</v>
      </c>
      <c r="DT94" s="1">
        <f t="shared" si="41"/>
        <v>0</v>
      </c>
      <c r="DU94" s="87"/>
      <c r="ED94" s="86"/>
      <c r="EE94" s="86"/>
      <c r="EF94" s="1">
        <f t="shared" si="42"/>
        <v>0</v>
      </c>
      <c r="EG94" s="1">
        <f t="shared" si="43"/>
        <v>0</v>
      </c>
    </row>
    <row r="95" spans="2:137" x14ac:dyDescent="0.2">
      <c r="B95" s="34"/>
      <c r="D95" s="87"/>
      <c r="M95" s="34"/>
      <c r="N95" s="86"/>
      <c r="O95" s="1">
        <f t="shared" si="22"/>
        <v>0</v>
      </c>
      <c r="P95" s="1">
        <f t="shared" si="23"/>
        <v>0</v>
      </c>
      <c r="Q95" s="87"/>
      <c r="Z95" s="34"/>
      <c r="AA95" s="86"/>
      <c r="AB95" s="145"/>
      <c r="AC95" s="132" t="str">
        <f t="shared" si="24"/>
        <v/>
      </c>
      <c r="AD95" s="1">
        <f t="shared" si="25"/>
        <v>0</v>
      </c>
      <c r="AE95" s="1">
        <f t="shared" si="26"/>
        <v>0</v>
      </c>
      <c r="AF95" s="87"/>
      <c r="AO95" s="86"/>
      <c r="AP95" s="86"/>
      <c r="AQ95" s="145"/>
      <c r="AR95" s="132" t="str">
        <f t="shared" si="27"/>
        <v/>
      </c>
      <c r="AS95" s="1">
        <f t="shared" si="28"/>
        <v>0</v>
      </c>
      <c r="AT95" s="1">
        <f t="shared" si="29"/>
        <v>0</v>
      </c>
      <c r="AU95" s="87"/>
      <c r="BD95" s="86"/>
      <c r="BE95" s="86"/>
      <c r="BF95" s="1">
        <f t="shared" si="30"/>
        <v>0</v>
      </c>
      <c r="BG95" s="1">
        <f t="shared" si="31"/>
        <v>0</v>
      </c>
      <c r="BH95" s="87"/>
      <c r="BQ95" s="86"/>
      <c r="BR95" s="86"/>
      <c r="BS95" s="1">
        <f t="shared" si="32"/>
        <v>0</v>
      </c>
      <c r="BT95" s="1">
        <f t="shared" si="33"/>
        <v>0</v>
      </c>
      <c r="BU95" s="87"/>
      <c r="CD95" s="86"/>
      <c r="CE95" s="86"/>
      <c r="CF95" s="1">
        <f t="shared" si="34"/>
        <v>0</v>
      </c>
      <c r="CG95" s="1">
        <f t="shared" si="35"/>
        <v>0</v>
      </c>
      <c r="CH95" s="87"/>
      <c r="CQ95" s="86"/>
      <c r="CR95" s="86"/>
      <c r="CS95" s="1">
        <f t="shared" si="36"/>
        <v>0</v>
      </c>
      <c r="CT95" s="1">
        <f t="shared" si="37"/>
        <v>0</v>
      </c>
      <c r="CU95" s="87"/>
      <c r="DD95" s="86"/>
      <c r="DE95" s="86"/>
      <c r="DF95" s="1">
        <f t="shared" si="38"/>
        <v>0</v>
      </c>
      <c r="DG95" s="1">
        <f t="shared" si="39"/>
        <v>0</v>
      </c>
      <c r="DH95" s="87"/>
      <c r="DQ95" s="86"/>
      <c r="DR95" s="86"/>
      <c r="DS95" s="1">
        <f t="shared" si="40"/>
        <v>0</v>
      </c>
      <c r="DT95" s="1">
        <f t="shared" si="41"/>
        <v>0</v>
      </c>
      <c r="DU95" s="87"/>
      <c r="ED95" s="86"/>
      <c r="EE95" s="86"/>
      <c r="EF95" s="1">
        <f t="shared" si="42"/>
        <v>0</v>
      </c>
      <c r="EG95" s="1">
        <f t="shared" si="43"/>
        <v>0</v>
      </c>
    </row>
    <row r="96" spans="2:137" x14ac:dyDescent="0.2">
      <c r="B96" s="34"/>
      <c r="D96" s="87"/>
      <c r="M96" s="34"/>
      <c r="N96" s="86"/>
      <c r="O96" s="1">
        <f t="shared" si="22"/>
        <v>0</v>
      </c>
      <c r="P96" s="1">
        <f t="shared" si="23"/>
        <v>0</v>
      </c>
      <c r="Q96" s="87"/>
      <c r="Z96" s="34"/>
      <c r="AA96" s="86"/>
      <c r="AB96" s="145"/>
      <c r="AC96" s="132" t="str">
        <f t="shared" si="24"/>
        <v/>
      </c>
      <c r="AD96" s="1">
        <f t="shared" si="25"/>
        <v>0</v>
      </c>
      <c r="AE96" s="1">
        <f t="shared" si="26"/>
        <v>0</v>
      </c>
      <c r="AF96" s="87"/>
      <c r="AO96" s="86"/>
      <c r="AP96" s="86"/>
      <c r="AQ96" s="145"/>
      <c r="AR96" s="132" t="str">
        <f t="shared" si="27"/>
        <v/>
      </c>
      <c r="AS96" s="1">
        <f t="shared" si="28"/>
        <v>0</v>
      </c>
      <c r="AT96" s="1">
        <f t="shared" si="29"/>
        <v>0</v>
      </c>
      <c r="AU96" s="87"/>
      <c r="BD96" s="86"/>
      <c r="BE96" s="86"/>
      <c r="BF96" s="1">
        <f t="shared" si="30"/>
        <v>0</v>
      </c>
      <c r="BG96" s="1">
        <f t="shared" si="31"/>
        <v>0</v>
      </c>
      <c r="BH96" s="87"/>
      <c r="BQ96" s="86"/>
      <c r="BR96" s="86"/>
      <c r="BS96" s="1">
        <f t="shared" si="32"/>
        <v>0</v>
      </c>
      <c r="BT96" s="1">
        <f t="shared" si="33"/>
        <v>0</v>
      </c>
      <c r="BU96" s="87"/>
      <c r="CD96" s="86"/>
      <c r="CE96" s="86"/>
      <c r="CF96" s="1">
        <f t="shared" si="34"/>
        <v>0</v>
      </c>
      <c r="CG96" s="1">
        <f t="shared" si="35"/>
        <v>0</v>
      </c>
      <c r="CH96" s="87"/>
      <c r="CQ96" s="86"/>
      <c r="CR96" s="86"/>
      <c r="CS96" s="1">
        <f t="shared" si="36"/>
        <v>0</v>
      </c>
      <c r="CT96" s="1">
        <f t="shared" si="37"/>
        <v>0</v>
      </c>
      <c r="CU96" s="87"/>
      <c r="DD96" s="86"/>
      <c r="DE96" s="86"/>
      <c r="DF96" s="1">
        <f t="shared" si="38"/>
        <v>0</v>
      </c>
      <c r="DG96" s="1">
        <f t="shared" si="39"/>
        <v>0</v>
      </c>
      <c r="DH96" s="87"/>
      <c r="DQ96" s="86"/>
      <c r="DR96" s="86"/>
      <c r="DS96" s="1">
        <f t="shared" si="40"/>
        <v>0</v>
      </c>
      <c r="DT96" s="1">
        <f t="shared" si="41"/>
        <v>0</v>
      </c>
      <c r="DU96" s="87"/>
      <c r="ED96" s="86"/>
      <c r="EE96" s="86"/>
      <c r="EF96" s="1">
        <f t="shared" si="42"/>
        <v>0</v>
      </c>
      <c r="EG96" s="1">
        <f t="shared" si="43"/>
        <v>0</v>
      </c>
    </row>
    <row r="97" spans="2:137" x14ac:dyDescent="0.2">
      <c r="B97" s="34"/>
      <c r="D97" s="87"/>
      <c r="M97" s="34"/>
      <c r="N97" s="86"/>
      <c r="O97" s="1">
        <f t="shared" si="22"/>
        <v>0</v>
      </c>
      <c r="P97" s="1">
        <f t="shared" si="23"/>
        <v>0</v>
      </c>
      <c r="Q97" s="87"/>
      <c r="Z97" s="34"/>
      <c r="AA97" s="86"/>
      <c r="AB97" s="145"/>
      <c r="AC97" s="132" t="str">
        <f t="shared" si="24"/>
        <v/>
      </c>
      <c r="AD97" s="1">
        <f t="shared" si="25"/>
        <v>0</v>
      </c>
      <c r="AE97" s="1">
        <f t="shared" si="26"/>
        <v>0</v>
      </c>
      <c r="AF97" s="87"/>
      <c r="AO97" s="86"/>
      <c r="AP97" s="86"/>
      <c r="AQ97" s="145"/>
      <c r="AR97" s="132" t="str">
        <f t="shared" si="27"/>
        <v/>
      </c>
      <c r="AS97" s="1">
        <f t="shared" si="28"/>
        <v>0</v>
      </c>
      <c r="AT97" s="1">
        <f t="shared" si="29"/>
        <v>0</v>
      </c>
      <c r="AU97" s="87"/>
      <c r="BD97" s="86"/>
      <c r="BE97" s="86"/>
      <c r="BF97" s="1">
        <f t="shared" si="30"/>
        <v>0</v>
      </c>
      <c r="BG97" s="1">
        <f t="shared" si="31"/>
        <v>0</v>
      </c>
      <c r="BH97" s="87"/>
      <c r="BQ97" s="86"/>
      <c r="BR97" s="86"/>
      <c r="BS97" s="1">
        <f t="shared" si="32"/>
        <v>0</v>
      </c>
      <c r="BT97" s="1">
        <f t="shared" si="33"/>
        <v>0</v>
      </c>
      <c r="BU97" s="87"/>
      <c r="CD97" s="86"/>
      <c r="CE97" s="86"/>
      <c r="CF97" s="1">
        <f t="shared" si="34"/>
        <v>0</v>
      </c>
      <c r="CG97" s="1">
        <f t="shared" si="35"/>
        <v>0</v>
      </c>
      <c r="CH97" s="87"/>
      <c r="CQ97" s="86"/>
      <c r="CR97" s="86"/>
      <c r="CS97" s="1">
        <f t="shared" si="36"/>
        <v>0</v>
      </c>
      <c r="CT97" s="1">
        <f t="shared" si="37"/>
        <v>0</v>
      </c>
      <c r="CU97" s="87"/>
      <c r="DD97" s="86"/>
      <c r="DE97" s="86"/>
      <c r="DF97" s="1">
        <f t="shared" si="38"/>
        <v>0</v>
      </c>
      <c r="DG97" s="1">
        <f t="shared" si="39"/>
        <v>0</v>
      </c>
      <c r="DH97" s="87"/>
      <c r="DQ97" s="86"/>
      <c r="DR97" s="86"/>
      <c r="DS97" s="1">
        <f t="shared" si="40"/>
        <v>0</v>
      </c>
      <c r="DT97" s="1">
        <f t="shared" si="41"/>
        <v>0</v>
      </c>
      <c r="DU97" s="87"/>
      <c r="ED97" s="86"/>
      <c r="EE97" s="86"/>
      <c r="EF97" s="1">
        <f t="shared" si="42"/>
        <v>0</v>
      </c>
      <c r="EG97" s="1">
        <f t="shared" si="43"/>
        <v>0</v>
      </c>
    </row>
    <row r="98" spans="2:137" x14ac:dyDescent="0.2">
      <c r="B98" s="34"/>
      <c r="D98" s="87"/>
      <c r="M98" s="34"/>
      <c r="N98" s="86"/>
      <c r="O98" s="1">
        <f t="shared" si="22"/>
        <v>0</v>
      </c>
      <c r="P98" s="1">
        <f t="shared" si="23"/>
        <v>0</v>
      </c>
      <c r="Q98" s="87"/>
      <c r="Z98" s="34"/>
      <c r="AA98" s="86"/>
      <c r="AB98" s="145"/>
      <c r="AC98" s="132" t="str">
        <f t="shared" si="24"/>
        <v/>
      </c>
      <c r="AD98" s="1">
        <f t="shared" si="25"/>
        <v>0</v>
      </c>
      <c r="AE98" s="1">
        <f t="shared" si="26"/>
        <v>0</v>
      </c>
      <c r="AF98" s="87"/>
      <c r="AO98" s="86"/>
      <c r="AP98" s="86"/>
      <c r="AQ98" s="145"/>
      <c r="AR98" s="132" t="str">
        <f t="shared" si="27"/>
        <v/>
      </c>
      <c r="AS98" s="1">
        <f t="shared" si="28"/>
        <v>0</v>
      </c>
      <c r="AT98" s="1">
        <f t="shared" si="29"/>
        <v>0</v>
      </c>
      <c r="AU98" s="87"/>
      <c r="BD98" s="86"/>
      <c r="BE98" s="86"/>
      <c r="BF98" s="1">
        <f t="shared" si="30"/>
        <v>0</v>
      </c>
      <c r="BG98" s="1">
        <f t="shared" si="31"/>
        <v>0</v>
      </c>
      <c r="BH98" s="87"/>
      <c r="BQ98" s="86"/>
      <c r="BR98" s="86"/>
      <c r="BS98" s="1">
        <f t="shared" si="32"/>
        <v>0</v>
      </c>
      <c r="BT98" s="1">
        <f t="shared" si="33"/>
        <v>0</v>
      </c>
      <c r="BU98" s="87"/>
      <c r="CD98" s="86"/>
      <c r="CE98" s="86"/>
      <c r="CF98" s="1">
        <f t="shared" si="34"/>
        <v>0</v>
      </c>
      <c r="CG98" s="1">
        <f t="shared" si="35"/>
        <v>0</v>
      </c>
      <c r="CH98" s="87"/>
      <c r="CQ98" s="86"/>
      <c r="CR98" s="86"/>
      <c r="CS98" s="1">
        <f t="shared" si="36"/>
        <v>0</v>
      </c>
      <c r="CT98" s="1">
        <f t="shared" si="37"/>
        <v>0</v>
      </c>
      <c r="CU98" s="87"/>
      <c r="DD98" s="86"/>
      <c r="DE98" s="86"/>
      <c r="DF98" s="1">
        <f t="shared" si="38"/>
        <v>0</v>
      </c>
      <c r="DG98" s="1">
        <f t="shared" si="39"/>
        <v>0</v>
      </c>
      <c r="DH98" s="87"/>
      <c r="DQ98" s="86"/>
      <c r="DR98" s="86"/>
      <c r="DS98" s="1">
        <f t="shared" si="40"/>
        <v>0</v>
      </c>
      <c r="DT98" s="1">
        <f t="shared" si="41"/>
        <v>0</v>
      </c>
      <c r="DU98" s="87"/>
      <c r="ED98" s="86"/>
      <c r="EE98" s="86"/>
      <c r="EF98" s="1">
        <f t="shared" si="42"/>
        <v>0</v>
      </c>
      <c r="EG98" s="1">
        <f t="shared" si="43"/>
        <v>0</v>
      </c>
    </row>
    <row r="99" spans="2:137" x14ac:dyDescent="0.2">
      <c r="B99" s="36"/>
      <c r="D99" s="89"/>
      <c r="E99" s="37"/>
      <c r="F99" s="37"/>
      <c r="G99" s="37"/>
      <c r="H99" s="37"/>
      <c r="I99" s="37"/>
      <c r="J99" s="37"/>
      <c r="K99" s="37"/>
      <c r="L99" s="37"/>
      <c r="M99" s="36"/>
      <c r="N99" s="90"/>
      <c r="O99" s="1">
        <f t="shared" si="22"/>
        <v>0</v>
      </c>
      <c r="P99" s="1">
        <f t="shared" si="23"/>
        <v>0</v>
      </c>
      <c r="Q99" s="89"/>
      <c r="R99" s="37"/>
      <c r="S99" s="37"/>
      <c r="T99" s="37"/>
      <c r="U99" s="37"/>
      <c r="V99" s="37"/>
      <c r="W99" s="37"/>
      <c r="X99" s="37"/>
      <c r="Y99" s="37"/>
      <c r="Z99" s="36"/>
      <c r="AA99" s="90"/>
      <c r="AB99" s="145"/>
      <c r="AC99" s="132" t="str">
        <f t="shared" si="24"/>
        <v/>
      </c>
      <c r="AD99" s="1">
        <f t="shared" si="25"/>
        <v>0</v>
      </c>
      <c r="AE99" s="1">
        <f t="shared" si="26"/>
        <v>0</v>
      </c>
      <c r="AF99" s="89"/>
      <c r="AG99" s="37"/>
      <c r="AH99" s="37"/>
      <c r="AI99" s="37"/>
      <c r="AJ99" s="37"/>
      <c r="AK99" s="37"/>
      <c r="AL99" s="37"/>
      <c r="AM99" s="37"/>
      <c r="AN99" s="37"/>
      <c r="AO99" s="90"/>
      <c r="AP99" s="90"/>
      <c r="AQ99" s="145"/>
      <c r="AR99" s="132" t="str">
        <f t="shared" si="27"/>
        <v/>
      </c>
      <c r="AS99" s="1">
        <f t="shared" si="28"/>
        <v>0</v>
      </c>
      <c r="AT99" s="1">
        <f t="shared" si="29"/>
        <v>0</v>
      </c>
      <c r="AU99" s="89"/>
      <c r="AV99" s="37"/>
      <c r="AW99" s="37"/>
      <c r="AX99" s="37"/>
      <c r="AY99" s="37"/>
      <c r="AZ99" s="37"/>
      <c r="BA99" s="37"/>
      <c r="BB99" s="37"/>
      <c r="BC99" s="37"/>
      <c r="BD99" s="90"/>
      <c r="BE99" s="90"/>
      <c r="BF99" s="1">
        <f t="shared" si="30"/>
        <v>0</v>
      </c>
      <c r="BG99" s="1">
        <f t="shared" si="31"/>
        <v>0</v>
      </c>
      <c r="BH99" s="89"/>
      <c r="BI99" s="37"/>
      <c r="BJ99" s="37"/>
      <c r="BK99" s="37"/>
      <c r="BL99" s="37"/>
      <c r="BM99" s="37"/>
      <c r="BN99" s="37"/>
      <c r="BO99" s="37"/>
      <c r="BP99" s="37"/>
      <c r="BQ99" s="90"/>
      <c r="BR99" s="90"/>
      <c r="BS99" s="1">
        <f t="shared" si="32"/>
        <v>0</v>
      </c>
      <c r="BT99" s="1">
        <f t="shared" si="33"/>
        <v>0</v>
      </c>
      <c r="BU99" s="89"/>
      <c r="BV99" s="37"/>
      <c r="BW99" s="37"/>
      <c r="BX99" s="37"/>
      <c r="BY99" s="37"/>
      <c r="BZ99" s="37"/>
      <c r="CA99" s="37"/>
      <c r="CB99" s="37"/>
      <c r="CC99" s="37"/>
      <c r="CD99" s="90"/>
      <c r="CE99" s="90"/>
      <c r="CF99" s="1">
        <f t="shared" si="34"/>
        <v>0</v>
      </c>
      <c r="CG99" s="1">
        <f t="shared" si="35"/>
        <v>0</v>
      </c>
      <c r="CH99" s="89"/>
      <c r="CI99" s="37"/>
      <c r="CJ99" s="37"/>
      <c r="CK99" s="37"/>
      <c r="CL99" s="37"/>
      <c r="CM99" s="37"/>
      <c r="CN99" s="37"/>
      <c r="CO99" s="37"/>
      <c r="CP99" s="37"/>
      <c r="CQ99" s="90"/>
      <c r="CR99" s="90"/>
      <c r="CS99" s="1">
        <f t="shared" si="36"/>
        <v>0</v>
      </c>
      <c r="CT99" s="1">
        <f t="shared" si="37"/>
        <v>0</v>
      </c>
      <c r="CU99" s="89"/>
      <c r="CV99" s="37"/>
      <c r="CW99" s="37"/>
      <c r="CX99" s="37"/>
      <c r="CY99" s="37"/>
      <c r="CZ99" s="37"/>
      <c r="DA99" s="37"/>
      <c r="DB99" s="37"/>
      <c r="DC99" s="37"/>
      <c r="DD99" s="90"/>
      <c r="DE99" s="90"/>
      <c r="DF99" s="1">
        <f t="shared" si="38"/>
        <v>0</v>
      </c>
      <c r="DG99" s="1">
        <f t="shared" si="39"/>
        <v>0</v>
      </c>
      <c r="DH99" s="89"/>
      <c r="DI99" s="37"/>
      <c r="DJ99" s="37"/>
      <c r="DK99" s="37"/>
      <c r="DL99" s="37"/>
      <c r="DM99" s="37"/>
      <c r="DN99" s="37"/>
      <c r="DO99" s="37"/>
      <c r="DP99" s="37"/>
      <c r="DQ99" s="90"/>
      <c r="DR99" s="90"/>
      <c r="DS99" s="1">
        <f t="shared" si="40"/>
        <v>0</v>
      </c>
      <c r="DT99" s="1">
        <f t="shared" si="41"/>
        <v>0</v>
      </c>
      <c r="DU99" s="89"/>
      <c r="DV99" s="37"/>
      <c r="DW99" s="37"/>
      <c r="DX99" s="37"/>
      <c r="DY99" s="37"/>
      <c r="DZ99" s="37"/>
      <c r="EA99" s="37"/>
      <c r="EB99" s="37"/>
      <c r="EC99" s="37"/>
      <c r="ED99" s="90"/>
      <c r="EE99" s="90"/>
      <c r="EF99" s="1">
        <f t="shared" si="42"/>
        <v>0</v>
      </c>
      <c r="EG99" s="1">
        <f t="shared" si="43"/>
        <v>0</v>
      </c>
    </row>
    <row r="100" spans="2:137" x14ac:dyDescent="0.2">
      <c r="J100" s="91">
        <f>O100</f>
        <v>54.76</v>
      </c>
      <c r="L100" s="91">
        <f>P100</f>
        <v>54.76</v>
      </c>
      <c r="M100" s="131">
        <f>SUM(M3:M99)</f>
        <v>3.27E-2</v>
      </c>
      <c r="N100" s="131">
        <f>SUM(N3:N99)</f>
        <v>3.27E-2</v>
      </c>
      <c r="O100" s="1">
        <f>SUM(O3:O99)</f>
        <v>54.76</v>
      </c>
      <c r="P100" s="1">
        <f>SUM(P3:P99)</f>
        <v>54.76</v>
      </c>
      <c r="W100" s="91">
        <f>AD100</f>
        <v>54.76</v>
      </c>
      <c r="Y100" s="91">
        <f>AE100</f>
        <v>54.76</v>
      </c>
      <c r="Z100" s="131">
        <f>SUM(Z3:Z99)</f>
        <v>3.27E-2</v>
      </c>
      <c r="AA100" s="131">
        <f>SUM(AA3:AA99)</f>
        <v>3.27E-2</v>
      </c>
      <c r="AB100" s="113"/>
      <c r="AC100" s="113"/>
      <c r="AD100" s="1">
        <f>SUM(AD3:AD99)</f>
        <v>54.76</v>
      </c>
      <c r="AE100" s="1">
        <f>SUM(AE3:AE99)</f>
        <v>54.76</v>
      </c>
      <c r="AL100" s="91">
        <f>AS100</f>
        <v>54.76</v>
      </c>
      <c r="AN100" s="91">
        <f>AT100</f>
        <v>54.76</v>
      </c>
      <c r="AO100" s="131">
        <f>SUM(AO3:AO99)</f>
        <v>3.27E-2</v>
      </c>
      <c r="AP100" s="131">
        <f>SUM(AP3:AP99)</f>
        <v>3.27E-2</v>
      </c>
      <c r="AQ100" s="113"/>
      <c r="AR100" s="113"/>
      <c r="AS100" s="1">
        <f>SUM(AS3:AS99)</f>
        <v>54.76</v>
      </c>
      <c r="AT100" s="1">
        <f>SUM(AT3:AT99)</f>
        <v>54.76</v>
      </c>
      <c r="BA100" s="91">
        <f>BF100</f>
        <v>54.76</v>
      </c>
      <c r="BC100" s="91">
        <f>BG100</f>
        <v>54.76</v>
      </c>
      <c r="BD100" s="131">
        <f>SUM(BD3:BD99)</f>
        <v>3.27E-2</v>
      </c>
      <c r="BE100" s="131">
        <f>SUM(BE3:BE99)</f>
        <v>3.27E-2</v>
      </c>
      <c r="BF100" s="1">
        <f>SUM(BF3:BF99)</f>
        <v>54.76</v>
      </c>
      <c r="BG100" s="1">
        <f>SUM(BG3:BG99)</f>
        <v>54.76</v>
      </c>
      <c r="BN100" s="91">
        <f>BS100</f>
        <v>54.76</v>
      </c>
      <c r="BP100" s="91">
        <f>BT100</f>
        <v>54.76</v>
      </c>
      <c r="BQ100" s="131">
        <f>SUM(BQ3:BQ99)</f>
        <v>3.27E-2</v>
      </c>
      <c r="BR100" s="131">
        <f>SUM(BR3:BR99)</f>
        <v>3.27E-2</v>
      </c>
      <c r="BS100" s="1">
        <f>SUM(BS3:BS99)</f>
        <v>54.76</v>
      </c>
      <c r="BT100" s="1">
        <f>SUM(BT3:BT99)</f>
        <v>54.76</v>
      </c>
      <c r="CA100" s="91">
        <f>CF100</f>
        <v>54.76</v>
      </c>
      <c r="CC100" s="91">
        <f>CG100</f>
        <v>54.76</v>
      </c>
      <c r="CD100" s="131">
        <f>SUM(CD3:CD99)</f>
        <v>3.27E-2</v>
      </c>
      <c r="CE100" s="131">
        <f>SUM(CE3:CE99)</f>
        <v>3.27E-2</v>
      </c>
      <c r="CF100" s="1">
        <f>SUM(CF3:CF99)</f>
        <v>54.76</v>
      </c>
      <c r="CG100" s="1">
        <f>SUM(CG3:CG99)</f>
        <v>54.76</v>
      </c>
      <c r="CN100" s="91">
        <f>CS100</f>
        <v>54.76</v>
      </c>
      <c r="CP100" s="91">
        <f>CT100</f>
        <v>54.76</v>
      </c>
      <c r="CQ100" s="131">
        <f>SUM(CQ3:CQ99)</f>
        <v>3.27E-2</v>
      </c>
      <c r="CR100" s="131">
        <f>SUM(CR3:CR99)</f>
        <v>3.27E-2</v>
      </c>
      <c r="CS100" s="1">
        <f>SUM(CS3:CS99)</f>
        <v>54.76</v>
      </c>
      <c r="CT100" s="1">
        <f>SUM(CT3:CT99)</f>
        <v>54.76</v>
      </c>
      <c r="DA100" s="91">
        <f>DF100</f>
        <v>54.76</v>
      </c>
      <c r="DC100" s="91">
        <f>DG100</f>
        <v>54.76</v>
      </c>
      <c r="DD100" s="131">
        <f>SUM(DD3:DD99)</f>
        <v>3.27E-2</v>
      </c>
      <c r="DE100" s="131">
        <f>SUM(DE3:DE99)</f>
        <v>3.27E-2</v>
      </c>
      <c r="DF100" s="1">
        <f>SUM(DF3:DF99)</f>
        <v>54.76</v>
      </c>
      <c r="DG100" s="1">
        <f>SUM(DG3:DG99)</f>
        <v>54.76</v>
      </c>
      <c r="DN100" s="91">
        <f>DS100</f>
        <v>54.76</v>
      </c>
      <c r="DP100" s="91">
        <f>DT100</f>
        <v>54.76</v>
      </c>
      <c r="DQ100" s="131">
        <f>SUM(DQ3:DQ99)</f>
        <v>3.27E-2</v>
      </c>
      <c r="DR100" s="131">
        <f>SUM(DR3:DR99)</f>
        <v>3.27E-2</v>
      </c>
      <c r="DS100" s="1">
        <f>SUM(DS3:DS99)</f>
        <v>54.76</v>
      </c>
      <c r="DT100" s="1">
        <f>SUM(DT3:DT99)</f>
        <v>54.76</v>
      </c>
      <c r="EA100" s="91">
        <f>EF100</f>
        <v>54.76</v>
      </c>
      <c r="EC100" s="91">
        <f>EG100</f>
        <v>54.76</v>
      </c>
      <c r="ED100" s="131">
        <f>SUM(ED3:ED99)</f>
        <v>3.27E-2</v>
      </c>
      <c r="EE100" s="131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8"/>
  <sheetViews>
    <sheetView showGridLines="0" showZeros="0" zoomScaleNormal="100" workbookViewId="0">
      <selection activeCell="G18" sqref="G18"/>
    </sheetView>
  </sheetViews>
  <sheetFormatPr baseColWidth="10" defaultRowHeight="12.75" customHeight="1" x14ac:dyDescent="0.2"/>
  <cols>
    <col min="1" max="1" width="15.7109375" customWidth="1"/>
    <col min="2" max="2" width="35.7109375" customWidth="1"/>
    <col min="3" max="4" width="9.7109375" customWidth="1"/>
    <col min="5" max="5" width="9.7109375" hidden="1" customWidth="1"/>
    <col min="6" max="6" width="11.7109375" style="38" customWidth="1"/>
    <col min="7" max="7" width="11.7109375" customWidth="1"/>
  </cols>
  <sheetData>
    <row r="1" spans="1:7" ht="12.75" customHeight="1" thickTop="1" x14ac:dyDescent="0.2">
      <c r="A1" s="57"/>
      <c r="B1" s="58" t="s">
        <v>180</v>
      </c>
      <c r="C1" s="59"/>
      <c r="D1" s="59"/>
      <c r="E1" s="59"/>
      <c r="F1" s="60"/>
      <c r="G1" s="61"/>
    </row>
    <row r="2" spans="1:7" ht="12.75" customHeight="1" x14ac:dyDescent="0.2">
      <c r="A2" s="62"/>
      <c r="B2" s="63" t="s">
        <v>181</v>
      </c>
      <c r="C2" s="64"/>
      <c r="D2" s="64"/>
      <c r="E2" s="64"/>
      <c r="F2" s="1"/>
    </row>
    <row r="3" spans="1:7" ht="12.75" customHeight="1" x14ac:dyDescent="0.2">
      <c r="A3" s="62"/>
      <c r="B3" s="157" t="str">
        <f>nombrecliente</f>
        <v>GOBIERNO DEL DISTRITO FEDERAL</v>
      </c>
      <c r="C3" s="157"/>
      <c r="D3" s="157"/>
      <c r="E3" s="141"/>
      <c r="F3" s="1"/>
    </row>
    <row r="4" spans="1:7" ht="12.75" customHeight="1" x14ac:dyDescent="0.2">
      <c r="A4" s="1"/>
      <c r="B4" s="157"/>
      <c r="C4" s="157"/>
      <c r="D4" s="157"/>
      <c r="E4" s="141"/>
      <c r="F4" s="1"/>
    </row>
    <row r="5" spans="1:7" ht="12.75" customHeight="1" thickBot="1" x14ac:dyDescent="0.25">
      <c r="A5" s="65"/>
      <c r="B5" s="158"/>
      <c r="C5" s="158"/>
      <c r="D5" s="158"/>
      <c r="E5" s="142"/>
      <c r="F5" s="65"/>
      <c r="G5" s="66"/>
    </row>
    <row r="6" spans="1:7" ht="12.75" customHeight="1" thickTop="1" x14ac:dyDescent="0.2">
      <c r="A6" s="62" t="s">
        <v>82</v>
      </c>
      <c r="B6" s="30" t="str">
        <f>numerodeconcurso</f>
        <v>2009/0257-0001</v>
      </c>
      <c r="C6" s="1"/>
      <c r="D6" s="39" t="s">
        <v>84</v>
      </c>
      <c r="E6" s="39"/>
      <c r="F6" s="140">
        <f>fechainicio</f>
        <v>40026</v>
      </c>
    </row>
    <row r="7" spans="1:7" ht="12.75" customHeight="1" x14ac:dyDescent="0.2">
      <c r="A7" s="67" t="s">
        <v>182</v>
      </c>
      <c r="B7" s="68">
        <f>fechadeconcurso</f>
        <v>40017</v>
      </c>
      <c r="C7" s="1"/>
      <c r="D7" s="39" t="s">
        <v>85</v>
      </c>
      <c r="E7" s="39"/>
      <c r="F7" s="140">
        <f>fechaterminacion</f>
        <v>40178</v>
      </c>
    </row>
    <row r="8" spans="1:7" ht="12.75" customHeight="1" x14ac:dyDescent="0.2">
      <c r="A8" s="62" t="s">
        <v>81</v>
      </c>
      <c r="B8" s="15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59"/>
      <c r="D8" s="159"/>
      <c r="E8" s="159"/>
      <c r="F8" s="159"/>
      <c r="G8" s="159"/>
    </row>
    <row r="9" spans="1:7" ht="12.75" customHeight="1" x14ac:dyDescent="0.2">
      <c r="A9" s="1"/>
      <c r="B9" s="159"/>
      <c r="C9" s="159"/>
      <c r="D9" s="159"/>
      <c r="E9" s="159"/>
      <c r="F9" s="159"/>
      <c r="G9" s="159"/>
    </row>
    <row r="10" spans="1:7" ht="12.75" customHeight="1" x14ac:dyDescent="0.2">
      <c r="A10" s="1"/>
      <c r="B10" s="159"/>
      <c r="C10" s="159"/>
      <c r="D10" s="159"/>
      <c r="E10" s="159"/>
      <c r="F10" s="159"/>
      <c r="G10" s="159"/>
    </row>
    <row r="11" spans="1:7" ht="12.75" customHeight="1" x14ac:dyDescent="0.2">
      <c r="A11" s="1"/>
      <c r="B11" s="159"/>
      <c r="C11" s="159"/>
      <c r="D11" s="159"/>
      <c r="E11" s="159"/>
      <c r="F11" s="159"/>
      <c r="G11" s="159"/>
    </row>
    <row r="12" spans="1:7" ht="12.75" customHeight="1" x14ac:dyDescent="0.2">
      <c r="A12" s="62" t="s">
        <v>83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G12" s="1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55" t="s">
        <v>137</v>
      </c>
      <c r="B14" s="155"/>
      <c r="C14" s="155"/>
      <c r="D14" s="155"/>
      <c r="E14" s="155"/>
      <c r="F14" s="155"/>
      <c r="G14" s="155"/>
    </row>
    <row r="15" spans="1:7" ht="12.75" customHeight="1" x14ac:dyDescent="0.2">
      <c r="A15" s="1"/>
      <c r="B15" s="1"/>
      <c r="C15" s="1"/>
      <c r="D15" s="1"/>
      <c r="E15" s="1"/>
      <c r="G15" s="1"/>
    </row>
    <row r="16" spans="1:7" x14ac:dyDescent="0.2">
      <c r="A16" s="51" t="str">
        <f>CodigoMatriz</f>
        <v>TZO1001</v>
      </c>
      <c r="C16" s="49"/>
      <c r="F16" s="43" t="str">
        <f>UnidadMatriz</f>
        <v>M2</v>
      </c>
      <c r="G16" s="143">
        <f>VolumenPresupuesto</f>
        <v>1200</v>
      </c>
    </row>
    <row r="17" spans="1:7" x14ac:dyDescent="0.2">
      <c r="A17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56"/>
      <c r="C17" s="156"/>
      <c r="D17" s="156"/>
      <c r="E17" s="156"/>
      <c r="F17" s="156"/>
      <c r="G17" s="156"/>
    </row>
    <row r="18" spans="1:7" ht="12.75" customHeight="1" x14ac:dyDescent="0.2">
      <c r="A18" s="53" t="s">
        <v>27</v>
      </c>
      <c r="B18" s="53" t="s">
        <v>158</v>
      </c>
      <c r="C18" s="53" t="s">
        <v>28</v>
      </c>
      <c r="D18" s="53" t="s">
        <v>29</v>
      </c>
      <c r="E18" s="53"/>
      <c r="F18" s="54" t="s">
        <v>145</v>
      </c>
      <c r="G18" s="53" t="s">
        <v>30</v>
      </c>
    </row>
    <row r="19" spans="1:7" ht="12.75" customHeight="1" x14ac:dyDescent="0.2">
      <c r="A19" s="44" t="str">
        <f>'N_Campos Especificos'!D3</f>
        <v>ARENA</v>
      </c>
      <c r="B19" s="149" t="str">
        <f>'N_Campos Especificos'!E3</f>
        <v>ARENA</v>
      </c>
      <c r="C19" s="45" t="str">
        <f>'N_Campos Especificos'!F3</f>
        <v>KG</v>
      </c>
      <c r="D19" s="56">
        <f>'N_Campos Especificos'!G3</f>
        <v>0.55000000000000004</v>
      </c>
      <c r="E19" s="56"/>
      <c r="F19" s="46">
        <f>'N_Campos Especificos'!I3</f>
        <v>99.57</v>
      </c>
      <c r="G19" s="47">
        <f>'N_Campos Especificos'!J3</f>
        <v>54.76</v>
      </c>
    </row>
    <row r="20" spans="1:7" ht="12.75" customHeight="1" x14ac:dyDescent="0.2">
      <c r="A20" s="42" t="s">
        <v>160</v>
      </c>
      <c r="B20" s="31" t="s">
        <v>158</v>
      </c>
      <c r="C20" s="31"/>
      <c r="F20" s="41"/>
      <c r="G20" s="48">
        <f>TotalImporte1Tipo1</f>
        <v>54.76</v>
      </c>
    </row>
    <row r="21" spans="1:7" ht="12.75" customHeight="1" x14ac:dyDescent="0.2">
      <c r="A21" s="53" t="s">
        <v>27</v>
      </c>
      <c r="B21" s="53" t="s">
        <v>161</v>
      </c>
      <c r="C21" s="53" t="s">
        <v>28</v>
      </c>
      <c r="D21" s="53" t="s">
        <v>29</v>
      </c>
      <c r="E21" s="53"/>
      <c r="F21" s="54" t="s">
        <v>145</v>
      </c>
      <c r="G21" s="53" t="s">
        <v>30</v>
      </c>
    </row>
    <row r="22" spans="1:7" ht="12.75" customHeight="1" x14ac:dyDescent="0.2">
      <c r="A22" s="44" t="str">
        <f>'N_Campos Especificos'!Q3</f>
        <v>ARENA</v>
      </c>
      <c r="B22" s="149" t="str">
        <f>'N_Campos Especificos'!R3</f>
        <v>ARENA</v>
      </c>
      <c r="C22" s="45" t="str">
        <f>'N_Campos Especificos'!S3</f>
        <v>KG</v>
      </c>
      <c r="D22" s="56">
        <f>'N_Campos Especificos'!T3</f>
        <v>0.55000000000000004</v>
      </c>
      <c r="E22" s="56"/>
      <c r="F22" s="46">
        <f>'N_Campos Especificos'!V3</f>
        <v>99.57</v>
      </c>
      <c r="G22" s="47">
        <f>'N_Campos Especificos'!W3</f>
        <v>54.76</v>
      </c>
    </row>
    <row r="23" spans="1:7" ht="12.75" customHeight="1" x14ac:dyDescent="0.2">
      <c r="A23" s="42" t="s">
        <v>160</v>
      </c>
      <c r="B23" s="31" t="s">
        <v>161</v>
      </c>
      <c r="C23" s="31"/>
      <c r="D23" s="31"/>
      <c r="E23" s="31"/>
      <c r="F23" s="41"/>
      <c r="G23" s="48">
        <f>Totalimporte1Tipo2</f>
        <v>54.76</v>
      </c>
    </row>
    <row r="24" spans="1:7" ht="12.75" customHeight="1" x14ac:dyDescent="0.2">
      <c r="A24" s="53" t="s">
        <v>27</v>
      </c>
      <c r="B24" s="53" t="s">
        <v>162</v>
      </c>
      <c r="C24" s="53" t="s">
        <v>28</v>
      </c>
      <c r="D24" s="53" t="s">
        <v>29</v>
      </c>
      <c r="E24" s="53"/>
      <c r="F24" s="54" t="s">
        <v>145</v>
      </c>
      <c r="G24" s="53" t="s">
        <v>30</v>
      </c>
    </row>
    <row r="25" spans="1:7" ht="12.75" customHeight="1" x14ac:dyDescent="0.2">
      <c r="A25" s="44" t="str">
        <f>'N_Campos Especificos'!AF3</f>
        <v>ARENA</v>
      </c>
      <c r="B25" s="149" t="str">
        <f>'N_Campos Especificos'!AG3</f>
        <v>ARENA</v>
      </c>
      <c r="C25" s="45" t="str">
        <f>'N_Campos Especificos'!AH3</f>
        <v>KG</v>
      </c>
      <c r="D25" s="56">
        <f>'N_Campos Especificos'!AI3</f>
        <v>0.55000000000000004</v>
      </c>
      <c r="E25" s="56"/>
      <c r="F25" s="46">
        <f>'N_Campos Especificos'!AK3</f>
        <v>99.57</v>
      </c>
      <c r="G25" s="47">
        <f>'N_Campos Especificos'!AL3</f>
        <v>54.76</v>
      </c>
    </row>
    <row r="26" spans="1:7" ht="12.75" customHeight="1" x14ac:dyDescent="0.2">
      <c r="A26" s="42" t="s">
        <v>160</v>
      </c>
      <c r="B26" s="31" t="s">
        <v>162</v>
      </c>
      <c r="C26" s="31"/>
      <c r="D26" s="31"/>
      <c r="E26" s="31"/>
      <c r="F26" s="41"/>
      <c r="G26" s="48">
        <f>TotalImporte1Tipo3</f>
        <v>54.76</v>
      </c>
    </row>
    <row r="27" spans="1:7" ht="12.75" customHeight="1" x14ac:dyDescent="0.2">
      <c r="A27" s="53" t="s">
        <v>27</v>
      </c>
      <c r="B27" s="53" t="s">
        <v>163</v>
      </c>
      <c r="C27" s="53" t="s">
        <v>28</v>
      </c>
      <c r="D27" s="53" t="s">
        <v>29</v>
      </c>
      <c r="E27" s="53"/>
      <c r="F27" s="54" t="s">
        <v>145</v>
      </c>
      <c r="G27" s="53" t="s">
        <v>30</v>
      </c>
    </row>
    <row r="28" spans="1:7" ht="12.75" customHeight="1" x14ac:dyDescent="0.2">
      <c r="A28" s="44" t="str">
        <f>'N_Campos Especificos'!BH3</f>
        <v>ARENA</v>
      </c>
      <c r="B28" s="149" t="str">
        <f>'N_Campos Especificos'!BI3</f>
        <v>ARENA</v>
      </c>
      <c r="C28" s="45" t="str">
        <f>'N_Campos Especificos'!BJ3</f>
        <v>KG</v>
      </c>
      <c r="D28" s="56">
        <f>'N_Campos Especificos'!BK3</f>
        <v>0.55000000000000004</v>
      </c>
      <c r="E28" s="56"/>
      <c r="F28" s="46">
        <f>'N_Campos Especificos'!BM3</f>
        <v>99.57</v>
      </c>
      <c r="G28" s="47">
        <f>'N_Campos Especificos'!BN3</f>
        <v>54.76</v>
      </c>
    </row>
    <row r="29" spans="1:7" ht="12.75" customHeight="1" x14ac:dyDescent="0.2">
      <c r="A29" s="42" t="s">
        <v>160</v>
      </c>
      <c r="B29" s="31" t="s">
        <v>163</v>
      </c>
      <c r="C29" s="31"/>
      <c r="F29" s="41"/>
      <c r="G29" s="48">
        <f>TotalImporte1Tipo4</f>
        <v>54.76</v>
      </c>
    </row>
    <row r="30" spans="1:7" ht="12.75" customHeight="1" x14ac:dyDescent="0.2">
      <c r="A30" s="53" t="s">
        <v>27</v>
      </c>
      <c r="B30" s="53" t="s">
        <v>228</v>
      </c>
      <c r="C30" s="53" t="s">
        <v>28</v>
      </c>
      <c r="D30" s="53" t="s">
        <v>29</v>
      </c>
      <c r="E30" s="53"/>
      <c r="F30" s="54" t="s">
        <v>145</v>
      </c>
      <c r="G30" s="53" t="s">
        <v>30</v>
      </c>
    </row>
    <row r="31" spans="1:7" ht="12.75" customHeight="1" x14ac:dyDescent="0.2">
      <c r="A31" s="44" t="str">
        <f>'N_Campos Especificos'!BU3</f>
        <v>ARENA</v>
      </c>
      <c r="B31" s="149" t="str">
        <f>'N_Campos Especificos'!BV3</f>
        <v>ARENA</v>
      </c>
      <c r="C31" s="45" t="str">
        <f>'N_Campos Especificos'!BW3</f>
        <v>KG</v>
      </c>
      <c r="D31" s="56">
        <f>'N_Campos Especificos'!BX3</f>
        <v>0.55000000000000004</v>
      </c>
      <c r="E31" s="56"/>
      <c r="F31" s="46">
        <f>'N_Campos Especificos'!BZ3</f>
        <v>99.57</v>
      </c>
      <c r="G31" s="47">
        <f>'N_Campos Especificos'!CA3</f>
        <v>54.76</v>
      </c>
    </row>
    <row r="32" spans="1:7" ht="12.75" customHeight="1" x14ac:dyDescent="0.2">
      <c r="A32" s="42" t="s">
        <v>160</v>
      </c>
      <c r="B32" s="31" t="s">
        <v>228</v>
      </c>
      <c r="C32" s="31"/>
      <c r="F32" s="41"/>
      <c r="G32" s="48">
        <f>TotalImporte1Tipo5</f>
        <v>54.76</v>
      </c>
    </row>
    <row r="33" spans="1:7" ht="12.75" customHeight="1" x14ac:dyDescent="0.2">
      <c r="A33" s="53" t="s">
        <v>27</v>
      </c>
      <c r="B33" s="53" t="s">
        <v>227</v>
      </c>
      <c r="C33" s="53" t="s">
        <v>28</v>
      </c>
      <c r="D33" s="53" t="s">
        <v>29</v>
      </c>
      <c r="E33" s="53"/>
      <c r="F33" s="54" t="s">
        <v>145</v>
      </c>
      <c r="G33" s="53" t="s">
        <v>30</v>
      </c>
    </row>
    <row r="34" spans="1:7" ht="12.75" customHeight="1" x14ac:dyDescent="0.2">
      <c r="A34" s="44" t="str">
        <f>'N_Campos Especificos'!CH3</f>
        <v>ARENA</v>
      </c>
      <c r="B34" s="149" t="str">
        <f>'N_Campos Especificos'!CI3</f>
        <v>ARENA</v>
      </c>
      <c r="C34" s="45" t="str">
        <f>'N_Campos Especificos'!CJ3</f>
        <v>KG</v>
      </c>
      <c r="D34" s="56">
        <f>'N_Campos Especificos'!CK3</f>
        <v>0.55000000000000004</v>
      </c>
      <c r="E34" s="56"/>
      <c r="F34" s="46">
        <f>'N_Campos Especificos'!CM3</f>
        <v>99.57</v>
      </c>
      <c r="G34" s="47">
        <f>'N_Campos Especificos'!CN3</f>
        <v>54.76</v>
      </c>
    </row>
    <row r="35" spans="1:7" ht="12.75" customHeight="1" x14ac:dyDescent="0.2">
      <c r="A35" s="42" t="s">
        <v>160</v>
      </c>
      <c r="B35" s="31" t="s">
        <v>227</v>
      </c>
      <c r="C35" s="31"/>
      <c r="F35" s="41"/>
      <c r="G35" s="48">
        <f>TotalImporte1Tipo6</f>
        <v>54.76</v>
      </c>
    </row>
    <row r="36" spans="1:7" ht="12.75" customHeight="1" x14ac:dyDescent="0.2">
      <c r="A36" s="53" t="s">
        <v>27</v>
      </c>
      <c r="B36" s="53" t="s">
        <v>226</v>
      </c>
      <c r="C36" s="53" t="s">
        <v>28</v>
      </c>
      <c r="D36" s="53" t="s">
        <v>29</v>
      </c>
      <c r="E36" s="53"/>
      <c r="F36" s="54" t="s">
        <v>145</v>
      </c>
      <c r="G36" s="53" t="s">
        <v>30</v>
      </c>
    </row>
    <row r="37" spans="1:7" ht="12.75" customHeight="1" x14ac:dyDescent="0.2">
      <c r="A37" s="44" t="str">
        <f>'N_Campos Especificos'!CU3</f>
        <v>ARENA</v>
      </c>
      <c r="B37" s="149" t="str">
        <f>'N_Campos Especificos'!CV3</f>
        <v>ARENA</v>
      </c>
      <c r="C37" s="45" t="str">
        <f>'N_Campos Especificos'!CW3</f>
        <v>KG</v>
      </c>
      <c r="D37" s="56">
        <f>'N_Campos Especificos'!CX3</f>
        <v>0.55000000000000004</v>
      </c>
      <c r="E37" s="56"/>
      <c r="F37" s="46">
        <f>'N_Campos Especificos'!CZ3</f>
        <v>99.57</v>
      </c>
      <c r="G37" s="47">
        <f>'N_Campos Especificos'!DA3</f>
        <v>54.76</v>
      </c>
    </row>
    <row r="38" spans="1:7" ht="12.75" customHeight="1" x14ac:dyDescent="0.2">
      <c r="A38" s="42" t="s">
        <v>160</v>
      </c>
      <c r="B38" s="31" t="s">
        <v>226</v>
      </c>
      <c r="C38" s="31"/>
      <c r="F38" s="41"/>
      <c r="G38" s="48">
        <f>TotalImporte1Tipo7</f>
        <v>54.76</v>
      </c>
    </row>
    <row r="39" spans="1:7" ht="12.75" customHeight="1" x14ac:dyDescent="0.2">
      <c r="A39" s="53" t="s">
        <v>27</v>
      </c>
      <c r="B39" s="53" t="s">
        <v>225</v>
      </c>
      <c r="C39" s="53" t="s">
        <v>28</v>
      </c>
      <c r="D39" s="53" t="s">
        <v>29</v>
      </c>
      <c r="E39" s="53"/>
      <c r="F39" s="54" t="s">
        <v>145</v>
      </c>
      <c r="G39" s="53" t="s">
        <v>30</v>
      </c>
    </row>
    <row r="40" spans="1:7" ht="12.75" customHeight="1" x14ac:dyDescent="0.2">
      <c r="A40" s="44" t="str">
        <f>'N_Campos Especificos'!DH3</f>
        <v>ARENA</v>
      </c>
      <c r="B40" s="149" t="str">
        <f>'N_Campos Especificos'!DI3</f>
        <v>ARENA</v>
      </c>
      <c r="C40" s="45" t="str">
        <f>'N_Campos Especificos'!DJ3</f>
        <v>KG</v>
      </c>
      <c r="D40" s="56">
        <f>'N_Campos Especificos'!DK3</f>
        <v>0.55000000000000004</v>
      </c>
      <c r="E40" s="56"/>
      <c r="F40" s="46">
        <f>'N_Campos Especificos'!DM3</f>
        <v>99.57</v>
      </c>
      <c r="G40" s="47">
        <f>'N_Campos Especificos'!DN3</f>
        <v>54.76</v>
      </c>
    </row>
    <row r="41" spans="1:7" ht="12.75" customHeight="1" x14ac:dyDescent="0.2">
      <c r="A41" s="42" t="s">
        <v>160</v>
      </c>
      <c r="B41" s="31" t="s">
        <v>225</v>
      </c>
      <c r="C41" s="31"/>
      <c r="F41" s="41"/>
      <c r="G41" s="48">
        <f>TotalImporte1Tipo8</f>
        <v>54.76</v>
      </c>
    </row>
    <row r="42" spans="1:7" ht="12.75" customHeight="1" x14ac:dyDescent="0.2">
      <c r="A42" s="53" t="s">
        <v>27</v>
      </c>
      <c r="B42" s="53" t="s">
        <v>224</v>
      </c>
      <c r="C42" s="53" t="s">
        <v>28</v>
      </c>
      <c r="D42" s="53" t="s">
        <v>29</v>
      </c>
      <c r="E42" s="53"/>
      <c r="F42" s="54" t="s">
        <v>145</v>
      </c>
      <c r="G42" s="53" t="s">
        <v>30</v>
      </c>
    </row>
    <row r="43" spans="1:7" ht="12.75" customHeight="1" x14ac:dyDescent="0.2">
      <c r="A43" s="44" t="str">
        <f>'N_Campos Especificos'!DU3</f>
        <v>ARENA</v>
      </c>
      <c r="B43" s="149" t="str">
        <f>'N_Campos Especificos'!DV3</f>
        <v>ARENA</v>
      </c>
      <c r="C43" s="45" t="str">
        <f>'N_Campos Especificos'!DW3</f>
        <v>KG</v>
      </c>
      <c r="D43" s="56">
        <f>'N_Campos Especificos'!DX3</f>
        <v>0.55000000000000004</v>
      </c>
      <c r="E43" s="56"/>
      <c r="F43" s="46">
        <f>'N_Campos Especificos'!DZ3</f>
        <v>99.57</v>
      </c>
      <c r="G43" s="47">
        <f>'N_Campos Especificos'!EA3</f>
        <v>54.76</v>
      </c>
    </row>
    <row r="44" spans="1:7" ht="12.75" customHeight="1" x14ac:dyDescent="0.2">
      <c r="A44" s="42" t="s">
        <v>160</v>
      </c>
      <c r="B44" s="31" t="s">
        <v>224</v>
      </c>
      <c r="C44" s="31"/>
      <c r="F44" s="41"/>
      <c r="G44" s="48">
        <f>TotalImporte1Tipo9</f>
        <v>54.76</v>
      </c>
    </row>
    <row r="45" spans="1:7" ht="12.75" customHeight="1" x14ac:dyDescent="0.2">
      <c r="A45" s="53" t="s">
        <v>27</v>
      </c>
      <c r="B45" s="53" t="s">
        <v>176</v>
      </c>
      <c r="C45" s="53" t="s">
        <v>28</v>
      </c>
      <c r="D45" s="53" t="s">
        <v>29</v>
      </c>
      <c r="E45" s="53"/>
      <c r="F45" s="54" t="s">
        <v>145</v>
      </c>
      <c r="G45" s="53" t="s">
        <v>30</v>
      </c>
    </row>
    <row r="46" spans="1:7" ht="12.75" customHeight="1" x14ac:dyDescent="0.2">
      <c r="A46" s="44" t="str">
        <f>'N_Campos Especificos'!AU3</f>
        <v>ARENA</v>
      </c>
      <c r="B46" s="149" t="str">
        <f>'N_Campos Especificos'!AV3</f>
        <v>ARENA</v>
      </c>
      <c r="C46" s="45" t="str">
        <f>'N_Campos Especificos'!AW3</f>
        <v>KG</v>
      </c>
      <c r="D46" s="56">
        <f>'N_Campos Especificos'!AX3</f>
        <v>0.55000000000000004</v>
      </c>
      <c r="E46" s="56"/>
      <c r="F46" s="46">
        <f>'N_Campos Especificos'!AZ3</f>
        <v>99.57</v>
      </c>
      <c r="G46" s="47">
        <f>'N_Campos Especificos'!BA3</f>
        <v>54.76</v>
      </c>
    </row>
    <row r="47" spans="1:7" ht="12.75" customHeight="1" x14ac:dyDescent="0.2">
      <c r="A47" s="42" t="s">
        <v>160</v>
      </c>
      <c r="B47" s="31" t="s">
        <v>176</v>
      </c>
      <c r="C47" s="31"/>
      <c r="D47" s="31"/>
      <c r="E47" s="31"/>
      <c r="G47" s="50">
        <f>TotalImporte1TipoOtros</f>
        <v>54.76</v>
      </c>
    </row>
    <row r="48" spans="1:7" ht="12.75" customHeight="1" x14ac:dyDescent="0.2">
      <c r="B48" s="32" t="s">
        <v>165</v>
      </c>
      <c r="C48" s="45"/>
      <c r="D48" s="46"/>
      <c r="E48" s="46"/>
      <c r="F48" s="40"/>
      <c r="G48" s="33">
        <f>CostoMatriz1</f>
        <v>2.4500000000000002</v>
      </c>
    </row>
  </sheetData>
  <mergeCells count="4">
    <mergeCell ref="A14:G14"/>
    <mergeCell ref="A17:G17"/>
    <mergeCell ref="B3:D5"/>
    <mergeCell ref="B8:G11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ignoredErrors>
    <ignoredError sqref="F28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8"/>
  <sheetViews>
    <sheetView showGridLines="0" showZeros="0" zoomScaleNormal="100" workbookViewId="0">
      <selection activeCell="D18" sqref="D18"/>
    </sheetView>
  </sheetViews>
  <sheetFormatPr baseColWidth="10" defaultRowHeight="12.75" customHeight="1" x14ac:dyDescent="0.2"/>
  <cols>
    <col min="1" max="1" width="15.7109375" customWidth="1"/>
    <col min="2" max="2" width="35.7109375" customWidth="1"/>
    <col min="3" max="4" width="9.7109375" customWidth="1"/>
    <col min="5" max="5" width="9.7109375" hidden="1" customWidth="1"/>
    <col min="6" max="6" width="11.7109375" style="38" customWidth="1"/>
    <col min="7" max="7" width="11.7109375" customWidth="1"/>
  </cols>
  <sheetData>
    <row r="1" spans="1:7" ht="12.75" customHeight="1" thickTop="1" x14ac:dyDescent="0.2">
      <c r="A1" s="57"/>
      <c r="B1" s="58" t="s">
        <v>180</v>
      </c>
      <c r="C1" s="59"/>
      <c r="D1" s="59"/>
      <c r="E1" s="59"/>
      <c r="F1" s="60"/>
      <c r="G1" s="61"/>
    </row>
    <row r="2" spans="1:7" ht="12.75" customHeight="1" x14ac:dyDescent="0.2">
      <c r="A2" s="62"/>
      <c r="B2" s="63" t="s">
        <v>181</v>
      </c>
      <c r="C2" s="64"/>
      <c r="D2" s="64"/>
      <c r="E2" s="64"/>
      <c r="F2" s="1"/>
    </row>
    <row r="3" spans="1:7" ht="12.75" customHeight="1" x14ac:dyDescent="0.2">
      <c r="A3" s="62"/>
      <c r="B3" s="157" t="str">
        <f>nombrecliente</f>
        <v>GOBIERNO DEL DISTRITO FEDERAL</v>
      </c>
      <c r="C3" s="157"/>
      <c r="D3" s="157"/>
      <c r="E3" s="141"/>
      <c r="F3" s="1"/>
    </row>
    <row r="4" spans="1:7" ht="12.75" customHeight="1" x14ac:dyDescent="0.2">
      <c r="A4" s="1"/>
      <c r="B4" s="157"/>
      <c r="C4" s="157"/>
      <c r="D4" s="157"/>
      <c r="E4" s="141"/>
      <c r="F4" s="1"/>
    </row>
    <row r="5" spans="1:7" ht="12.75" customHeight="1" thickBot="1" x14ac:dyDescent="0.25">
      <c r="A5" s="65"/>
      <c r="B5" s="158"/>
      <c r="C5" s="158"/>
      <c r="D5" s="158"/>
      <c r="E5" s="142"/>
      <c r="F5" s="65"/>
      <c r="G5" s="66"/>
    </row>
    <row r="6" spans="1:7" ht="12.75" customHeight="1" thickTop="1" x14ac:dyDescent="0.2">
      <c r="A6" s="62" t="s">
        <v>82</v>
      </c>
      <c r="B6" s="30" t="str">
        <f>numerodeconcurso</f>
        <v>2009/0257-0001</v>
      </c>
      <c r="C6" s="1"/>
      <c r="D6" s="39" t="s">
        <v>84</v>
      </c>
      <c r="E6" s="39"/>
      <c r="F6" s="140">
        <f>fechainicio</f>
        <v>40026</v>
      </c>
    </row>
    <row r="7" spans="1:7" ht="12.75" customHeight="1" x14ac:dyDescent="0.2">
      <c r="A7" s="67" t="s">
        <v>182</v>
      </c>
      <c r="B7" s="68">
        <f>fechadeconcurso</f>
        <v>40017</v>
      </c>
      <c r="C7" s="1"/>
      <c r="D7" s="39" t="s">
        <v>85</v>
      </c>
      <c r="E7" s="39"/>
      <c r="F7" s="140">
        <f>fechaterminacion</f>
        <v>40178</v>
      </c>
    </row>
    <row r="8" spans="1:7" ht="12.75" customHeight="1" x14ac:dyDescent="0.2">
      <c r="A8" s="62" t="s">
        <v>81</v>
      </c>
      <c r="B8" s="15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59"/>
      <c r="D8" s="159"/>
      <c r="E8" s="159"/>
      <c r="F8" s="159"/>
      <c r="G8" s="159"/>
    </row>
    <row r="9" spans="1:7" ht="12.75" customHeight="1" x14ac:dyDescent="0.2">
      <c r="A9" s="1"/>
      <c r="B9" s="159"/>
      <c r="C9" s="159"/>
      <c r="D9" s="159"/>
      <c r="E9" s="159"/>
      <c r="F9" s="159"/>
      <c r="G9" s="159"/>
    </row>
    <row r="10" spans="1:7" ht="12.75" customHeight="1" x14ac:dyDescent="0.2">
      <c r="A10" s="1"/>
      <c r="B10" s="159"/>
      <c r="C10" s="159"/>
      <c r="D10" s="159"/>
      <c r="E10" s="159"/>
      <c r="F10" s="159"/>
      <c r="G10" s="159"/>
    </row>
    <row r="11" spans="1:7" ht="12.75" customHeight="1" x14ac:dyDescent="0.2">
      <c r="A11" s="1"/>
      <c r="B11" s="159"/>
      <c r="C11" s="159"/>
      <c r="D11" s="159"/>
      <c r="E11" s="159"/>
      <c r="F11" s="159"/>
      <c r="G11" s="159"/>
    </row>
    <row r="12" spans="1:7" ht="12.75" customHeight="1" x14ac:dyDescent="0.2">
      <c r="A12" s="62" t="s">
        <v>83</v>
      </c>
      <c r="B12" s="1" t="str">
        <f>direcciondelaobra&amp;", "&amp;ciudaddelaobra&amp;", "&amp;estadodelaobra</f>
        <v>Tramo de Barranca del Muerto a Tlahuac., México, Distrito Federal</v>
      </c>
      <c r="C12" s="1"/>
      <c r="D12" s="1"/>
      <c r="E12" s="1"/>
      <c r="G12" s="1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55" t="s">
        <v>137</v>
      </c>
      <c r="B14" s="155"/>
      <c r="C14" s="155"/>
      <c r="D14" s="155"/>
      <c r="E14" s="155"/>
      <c r="F14" s="155"/>
      <c r="G14" s="155"/>
    </row>
    <row r="15" spans="1:7" ht="12.75" customHeight="1" x14ac:dyDescent="0.2">
      <c r="A15" s="1"/>
      <c r="B15" s="1"/>
      <c r="C15" s="1"/>
      <c r="D15" s="1"/>
      <c r="E15" s="1"/>
      <c r="G15" s="1"/>
    </row>
    <row r="16" spans="1:7" x14ac:dyDescent="0.2">
      <c r="A16" s="31" t="str">
        <f>CodigoAuxiliar</f>
        <v>Codigo Auxiliar</v>
      </c>
      <c r="C16" s="49"/>
      <c r="F16" s="43" t="str">
        <f>UnidadMatriz</f>
        <v>M2</v>
      </c>
      <c r="G16" s="143">
        <f>VolumenPresupuesto</f>
        <v>1200</v>
      </c>
    </row>
    <row r="17" spans="1:7" x14ac:dyDescent="0.2">
      <c r="A17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56"/>
      <c r="C17" s="156"/>
      <c r="D17" s="156"/>
      <c r="E17" s="156"/>
      <c r="F17" s="156"/>
      <c r="G17" s="156"/>
    </row>
    <row r="18" spans="1:7" ht="12.75" customHeight="1" x14ac:dyDescent="0.2">
      <c r="A18" s="53" t="s">
        <v>27</v>
      </c>
      <c r="B18" s="53" t="s">
        <v>158</v>
      </c>
      <c r="C18" s="53" t="s">
        <v>28</v>
      </c>
      <c r="D18" s="53" t="s">
        <v>29</v>
      </c>
      <c r="E18" s="53"/>
      <c r="F18" s="54" t="s">
        <v>145</v>
      </c>
      <c r="G18" s="53" t="s">
        <v>30</v>
      </c>
    </row>
    <row r="19" spans="1:7" ht="12.75" customHeight="1" x14ac:dyDescent="0.2">
      <c r="A19" s="44" t="str">
        <f>'N_Campos Especificos'!D3</f>
        <v>ARENA</v>
      </c>
      <c r="B19" s="149" t="str">
        <f>'N_Campos Especificos'!E3</f>
        <v>ARENA</v>
      </c>
      <c r="C19" s="45" t="str">
        <f>'N_Campos Especificos'!F3</f>
        <v>KG</v>
      </c>
      <c r="D19" s="56">
        <f>'N_Campos Especificos'!G3</f>
        <v>0.55000000000000004</v>
      </c>
      <c r="E19" s="56"/>
      <c r="F19" s="46">
        <f>'N_Campos Especificos'!I3</f>
        <v>99.57</v>
      </c>
      <c r="G19" s="47">
        <f>'N_Campos Especificos'!J3</f>
        <v>54.76</v>
      </c>
    </row>
    <row r="20" spans="1:7" ht="12.75" customHeight="1" x14ac:dyDescent="0.2">
      <c r="A20" s="42" t="s">
        <v>160</v>
      </c>
      <c r="B20" s="31" t="s">
        <v>158</v>
      </c>
      <c r="C20" s="31"/>
      <c r="F20" s="41"/>
      <c r="G20" s="48">
        <f>TotalImporte1Tipo1</f>
        <v>54.76</v>
      </c>
    </row>
    <row r="21" spans="1:7" ht="12.75" customHeight="1" x14ac:dyDescent="0.2">
      <c r="A21" s="53" t="s">
        <v>27</v>
      </c>
      <c r="B21" s="53" t="s">
        <v>161</v>
      </c>
      <c r="C21" s="53" t="s">
        <v>28</v>
      </c>
      <c r="D21" s="53" t="s">
        <v>29</v>
      </c>
      <c r="E21" s="53"/>
      <c r="F21" s="54" t="s">
        <v>145</v>
      </c>
      <c r="G21" s="53" t="s">
        <v>30</v>
      </c>
    </row>
    <row r="22" spans="1:7" ht="12.75" customHeight="1" x14ac:dyDescent="0.2">
      <c r="A22" s="44" t="str">
        <f>'N_Campos Especificos'!Q3</f>
        <v>ARENA</v>
      </c>
      <c r="B22" s="149" t="str">
        <f>'N_Campos Especificos'!R3</f>
        <v>ARENA</v>
      </c>
      <c r="C22" s="45" t="str">
        <f>'N_Campos Especificos'!S3</f>
        <v>KG</v>
      </c>
      <c r="D22" s="56">
        <f>'N_Campos Especificos'!T3</f>
        <v>0.55000000000000004</v>
      </c>
      <c r="E22" s="56"/>
      <c r="F22" s="46">
        <f>'N_Campos Especificos'!V3</f>
        <v>99.57</v>
      </c>
      <c r="G22" s="47">
        <f>'N_Campos Especificos'!W3</f>
        <v>54.76</v>
      </c>
    </row>
    <row r="23" spans="1:7" ht="12.75" customHeight="1" x14ac:dyDescent="0.2">
      <c r="A23" s="42" t="s">
        <v>160</v>
      </c>
      <c r="B23" s="31" t="s">
        <v>161</v>
      </c>
      <c r="C23" s="31"/>
      <c r="D23" s="31"/>
      <c r="E23" s="31"/>
      <c r="F23" s="41"/>
      <c r="G23" s="48">
        <f>Totalimporte1Tipo2</f>
        <v>54.76</v>
      </c>
    </row>
    <row r="24" spans="1:7" ht="12.75" customHeight="1" x14ac:dyDescent="0.2">
      <c r="A24" s="53" t="s">
        <v>27</v>
      </c>
      <c r="B24" s="53" t="s">
        <v>162</v>
      </c>
      <c r="C24" s="53" t="s">
        <v>28</v>
      </c>
      <c r="D24" s="53" t="s">
        <v>29</v>
      </c>
      <c r="E24" s="53"/>
      <c r="F24" s="54" t="s">
        <v>145</v>
      </c>
      <c r="G24" s="53" t="s">
        <v>30</v>
      </c>
    </row>
    <row r="25" spans="1:7" ht="12.75" customHeight="1" x14ac:dyDescent="0.2">
      <c r="A25" s="44" t="str">
        <f>'N_Campos Especificos'!AF3</f>
        <v>ARENA</v>
      </c>
      <c r="B25" s="149" t="str">
        <f>'N_Campos Especificos'!AG3</f>
        <v>ARENA</v>
      </c>
      <c r="C25" s="45" t="str">
        <f>'N_Campos Especificos'!AH3</f>
        <v>KG</v>
      </c>
      <c r="D25" s="56">
        <f>'N_Campos Especificos'!AI3</f>
        <v>0.55000000000000004</v>
      </c>
      <c r="E25" s="56"/>
      <c r="F25" s="46">
        <f>'N_Campos Especificos'!AK3</f>
        <v>99.57</v>
      </c>
      <c r="G25" s="47">
        <f>'N_Campos Especificos'!AL3</f>
        <v>54.76</v>
      </c>
    </row>
    <row r="26" spans="1:7" ht="12.75" customHeight="1" x14ac:dyDescent="0.2">
      <c r="A26" s="42" t="s">
        <v>160</v>
      </c>
      <c r="B26" s="31" t="s">
        <v>162</v>
      </c>
      <c r="C26" s="31"/>
      <c r="D26" s="31"/>
      <c r="E26" s="31"/>
      <c r="F26" s="41"/>
      <c r="G26" s="48">
        <f>TotalImporte1Tipo3</f>
        <v>54.76</v>
      </c>
    </row>
    <row r="27" spans="1:7" ht="12.75" customHeight="1" x14ac:dyDescent="0.2">
      <c r="A27" s="53" t="s">
        <v>27</v>
      </c>
      <c r="B27" s="53" t="s">
        <v>163</v>
      </c>
      <c r="C27" s="53" t="s">
        <v>28</v>
      </c>
      <c r="D27" s="53" t="s">
        <v>29</v>
      </c>
      <c r="E27" s="53"/>
      <c r="F27" s="54" t="s">
        <v>145</v>
      </c>
      <c r="G27" s="53" t="s">
        <v>30</v>
      </c>
    </row>
    <row r="28" spans="1:7" ht="12.75" customHeight="1" x14ac:dyDescent="0.2">
      <c r="A28" s="44" t="str">
        <f>'N_Campos Especificos'!BH3</f>
        <v>ARENA</v>
      </c>
      <c r="B28" s="149" t="str">
        <f>'N_Campos Especificos'!BI3</f>
        <v>ARENA</v>
      </c>
      <c r="C28" s="45" t="str">
        <f>'N_Campos Especificos'!BJ3</f>
        <v>KG</v>
      </c>
      <c r="D28" s="56">
        <f>'N_Campos Especificos'!BK3</f>
        <v>0.55000000000000004</v>
      </c>
      <c r="E28" s="56"/>
      <c r="F28" s="46">
        <f>'N_Campos Especificos'!BM3</f>
        <v>99.57</v>
      </c>
      <c r="G28" s="47">
        <f>'N_Campos Especificos'!BN3</f>
        <v>54.76</v>
      </c>
    </row>
    <row r="29" spans="1:7" ht="12.75" customHeight="1" x14ac:dyDescent="0.2">
      <c r="A29" s="42" t="s">
        <v>160</v>
      </c>
      <c r="B29" s="31" t="s">
        <v>163</v>
      </c>
      <c r="C29" s="31"/>
      <c r="F29" s="41"/>
      <c r="G29" s="48">
        <f>TotalImporte1Tipo4</f>
        <v>54.76</v>
      </c>
    </row>
    <row r="30" spans="1:7" ht="12.75" customHeight="1" x14ac:dyDescent="0.2">
      <c r="A30" s="53" t="s">
        <v>27</v>
      </c>
      <c r="B30" s="53" t="s">
        <v>228</v>
      </c>
      <c r="C30" s="53" t="s">
        <v>28</v>
      </c>
      <c r="D30" s="53" t="s">
        <v>29</v>
      </c>
      <c r="E30" s="53"/>
      <c r="F30" s="54" t="s">
        <v>145</v>
      </c>
      <c r="G30" s="53" t="s">
        <v>30</v>
      </c>
    </row>
    <row r="31" spans="1:7" ht="12.75" customHeight="1" x14ac:dyDescent="0.2">
      <c r="A31" s="44" t="str">
        <f>'N_Campos Especificos'!BU3</f>
        <v>ARENA</v>
      </c>
      <c r="B31" s="149" t="str">
        <f>'N_Campos Especificos'!BV3</f>
        <v>ARENA</v>
      </c>
      <c r="C31" s="45" t="str">
        <f>'N_Campos Especificos'!BW3</f>
        <v>KG</v>
      </c>
      <c r="D31" s="56">
        <f>'N_Campos Especificos'!BX3</f>
        <v>0.55000000000000004</v>
      </c>
      <c r="E31" s="56"/>
      <c r="F31" s="46">
        <f>'N_Campos Especificos'!BZ3</f>
        <v>99.57</v>
      </c>
      <c r="G31" s="47">
        <f>'N_Campos Especificos'!CA3</f>
        <v>54.76</v>
      </c>
    </row>
    <row r="32" spans="1:7" ht="12.75" customHeight="1" x14ac:dyDescent="0.2">
      <c r="A32" s="42" t="s">
        <v>160</v>
      </c>
      <c r="B32" s="31" t="s">
        <v>228</v>
      </c>
      <c r="C32" s="31"/>
      <c r="F32" s="41"/>
      <c r="G32" s="48">
        <f>TotalImporte1Tipo5</f>
        <v>54.76</v>
      </c>
    </row>
    <row r="33" spans="1:7" ht="12.75" customHeight="1" x14ac:dyDescent="0.2">
      <c r="A33" s="53" t="s">
        <v>27</v>
      </c>
      <c r="B33" s="53" t="s">
        <v>227</v>
      </c>
      <c r="C33" s="53" t="s">
        <v>28</v>
      </c>
      <c r="D33" s="53" t="s">
        <v>29</v>
      </c>
      <c r="E33" s="53"/>
      <c r="F33" s="54" t="s">
        <v>145</v>
      </c>
      <c r="G33" s="53" t="s">
        <v>30</v>
      </c>
    </row>
    <row r="34" spans="1:7" ht="12.75" customHeight="1" x14ac:dyDescent="0.2">
      <c r="A34" s="44" t="str">
        <f>'N_Campos Especificos'!CH3</f>
        <v>ARENA</v>
      </c>
      <c r="B34" s="149" t="str">
        <f>'N_Campos Especificos'!CI3</f>
        <v>ARENA</v>
      </c>
      <c r="C34" s="45" t="str">
        <f>'N_Campos Especificos'!CJ3</f>
        <v>KG</v>
      </c>
      <c r="D34" s="56">
        <f>'N_Campos Especificos'!CK3</f>
        <v>0.55000000000000004</v>
      </c>
      <c r="E34" s="56"/>
      <c r="F34" s="46">
        <f>'N_Campos Especificos'!CM3</f>
        <v>99.57</v>
      </c>
      <c r="G34" s="47">
        <f>'N_Campos Especificos'!CN3</f>
        <v>54.76</v>
      </c>
    </row>
    <row r="35" spans="1:7" ht="12.75" customHeight="1" x14ac:dyDescent="0.2">
      <c r="A35" s="42" t="s">
        <v>160</v>
      </c>
      <c r="B35" s="31" t="s">
        <v>227</v>
      </c>
      <c r="C35" s="31"/>
      <c r="F35" s="41"/>
      <c r="G35" s="48">
        <f>TotalImporte1Tipo6</f>
        <v>54.76</v>
      </c>
    </row>
    <row r="36" spans="1:7" ht="12.75" customHeight="1" x14ac:dyDescent="0.2">
      <c r="A36" s="53" t="s">
        <v>27</v>
      </c>
      <c r="B36" s="53" t="s">
        <v>226</v>
      </c>
      <c r="C36" s="53" t="s">
        <v>28</v>
      </c>
      <c r="D36" s="53" t="s">
        <v>29</v>
      </c>
      <c r="E36" s="53"/>
      <c r="F36" s="54" t="s">
        <v>145</v>
      </c>
      <c r="G36" s="53" t="s">
        <v>30</v>
      </c>
    </row>
    <row r="37" spans="1:7" ht="12.75" customHeight="1" x14ac:dyDescent="0.2">
      <c r="A37" s="44" t="str">
        <f>'N_Campos Especificos'!CU3</f>
        <v>ARENA</v>
      </c>
      <c r="B37" s="149" t="str">
        <f>'N_Campos Especificos'!CV3</f>
        <v>ARENA</v>
      </c>
      <c r="C37" s="45" t="str">
        <f>'N_Campos Especificos'!CW3</f>
        <v>KG</v>
      </c>
      <c r="D37" s="56">
        <f>'N_Campos Especificos'!CX3</f>
        <v>0.55000000000000004</v>
      </c>
      <c r="E37" s="56"/>
      <c r="F37" s="46">
        <f>'N_Campos Especificos'!CZ3</f>
        <v>99.57</v>
      </c>
      <c r="G37" s="47">
        <f>'N_Campos Especificos'!DA3</f>
        <v>54.76</v>
      </c>
    </row>
    <row r="38" spans="1:7" ht="12.75" customHeight="1" x14ac:dyDescent="0.2">
      <c r="A38" s="42" t="s">
        <v>160</v>
      </c>
      <c r="B38" s="31" t="s">
        <v>226</v>
      </c>
      <c r="C38" s="31"/>
      <c r="F38" s="41"/>
      <c r="G38" s="48">
        <f>TotalImporte1Tipo7</f>
        <v>54.76</v>
      </c>
    </row>
    <row r="39" spans="1:7" ht="12.75" customHeight="1" x14ac:dyDescent="0.2">
      <c r="A39" s="53" t="s">
        <v>27</v>
      </c>
      <c r="B39" s="53" t="s">
        <v>225</v>
      </c>
      <c r="C39" s="53" t="s">
        <v>28</v>
      </c>
      <c r="D39" s="53" t="s">
        <v>29</v>
      </c>
      <c r="E39" s="53"/>
      <c r="F39" s="54" t="s">
        <v>145</v>
      </c>
      <c r="G39" s="53" t="s">
        <v>30</v>
      </c>
    </row>
    <row r="40" spans="1:7" ht="12.75" customHeight="1" x14ac:dyDescent="0.2">
      <c r="A40" s="44" t="str">
        <f>'N_Campos Especificos'!DH3</f>
        <v>ARENA</v>
      </c>
      <c r="B40" s="149" t="str">
        <f>'N_Campos Especificos'!DI3</f>
        <v>ARENA</v>
      </c>
      <c r="C40" s="45" t="str">
        <f>'N_Campos Especificos'!DJ3</f>
        <v>KG</v>
      </c>
      <c r="D40" s="56">
        <f>'N_Campos Especificos'!DK3</f>
        <v>0.55000000000000004</v>
      </c>
      <c r="E40" s="56"/>
      <c r="F40" s="46">
        <f>'N_Campos Especificos'!DM3</f>
        <v>99.57</v>
      </c>
      <c r="G40" s="47">
        <f>'N_Campos Especificos'!DN3</f>
        <v>54.76</v>
      </c>
    </row>
    <row r="41" spans="1:7" ht="12.75" customHeight="1" x14ac:dyDescent="0.2">
      <c r="A41" s="42" t="s">
        <v>160</v>
      </c>
      <c r="B41" s="31" t="s">
        <v>225</v>
      </c>
      <c r="C41" s="31"/>
      <c r="F41" s="41"/>
      <c r="G41" s="48">
        <f>TotalImporte1Tipo8</f>
        <v>54.76</v>
      </c>
    </row>
    <row r="42" spans="1:7" ht="12.75" customHeight="1" x14ac:dyDescent="0.2">
      <c r="A42" s="53" t="s">
        <v>27</v>
      </c>
      <c r="B42" s="53" t="s">
        <v>224</v>
      </c>
      <c r="C42" s="53" t="s">
        <v>28</v>
      </c>
      <c r="D42" s="53" t="s">
        <v>29</v>
      </c>
      <c r="E42" s="53"/>
      <c r="F42" s="54" t="s">
        <v>145</v>
      </c>
      <c r="G42" s="53" t="s">
        <v>30</v>
      </c>
    </row>
    <row r="43" spans="1:7" ht="12.75" customHeight="1" x14ac:dyDescent="0.2">
      <c r="A43" s="44" t="str">
        <f>'N_Campos Especificos'!DU3</f>
        <v>ARENA</v>
      </c>
      <c r="B43" s="149" t="str">
        <f>'N_Campos Especificos'!DV3</f>
        <v>ARENA</v>
      </c>
      <c r="C43" s="45" t="str">
        <f>'N_Campos Especificos'!DW3</f>
        <v>KG</v>
      </c>
      <c r="D43" s="56">
        <f>'N_Campos Especificos'!DX3</f>
        <v>0.55000000000000004</v>
      </c>
      <c r="E43" s="56"/>
      <c r="F43" s="46">
        <f>'N_Campos Especificos'!DZ3</f>
        <v>99.57</v>
      </c>
      <c r="G43" s="47">
        <f>'N_Campos Especificos'!EA3</f>
        <v>54.76</v>
      </c>
    </row>
    <row r="44" spans="1:7" ht="12.75" customHeight="1" x14ac:dyDescent="0.2">
      <c r="A44" s="42" t="s">
        <v>160</v>
      </c>
      <c r="B44" s="31" t="s">
        <v>224</v>
      </c>
      <c r="C44" s="31"/>
      <c r="F44" s="41"/>
      <c r="G44" s="48">
        <f>TotalImporte1Tipo9</f>
        <v>54.76</v>
      </c>
    </row>
    <row r="45" spans="1:7" ht="12.75" customHeight="1" x14ac:dyDescent="0.2">
      <c r="A45" s="53" t="s">
        <v>27</v>
      </c>
      <c r="B45" s="53" t="s">
        <v>176</v>
      </c>
      <c r="C45" s="53" t="s">
        <v>28</v>
      </c>
      <c r="D45" s="53" t="s">
        <v>29</v>
      </c>
      <c r="E45" s="53"/>
      <c r="F45" s="54" t="s">
        <v>145</v>
      </c>
      <c r="G45" s="53" t="s">
        <v>30</v>
      </c>
    </row>
    <row r="46" spans="1:7" ht="12.75" customHeight="1" x14ac:dyDescent="0.2">
      <c r="A46" s="44" t="str">
        <f>'N_Campos Especificos'!AU3</f>
        <v>ARENA</v>
      </c>
      <c r="B46" s="149" t="str">
        <f>'N_Campos Especificos'!AV3</f>
        <v>ARENA</v>
      </c>
      <c r="C46" s="45" t="str">
        <f>'N_Campos Especificos'!AW3</f>
        <v>KG</v>
      </c>
      <c r="D46" s="56">
        <f>'N_Campos Especificos'!AX3</f>
        <v>0.55000000000000004</v>
      </c>
      <c r="E46" s="56"/>
      <c r="F46" s="46">
        <f>'N_Campos Especificos'!AZ3</f>
        <v>99.57</v>
      </c>
      <c r="G46" s="47">
        <f>'N_Campos Especificos'!BA3</f>
        <v>54.76</v>
      </c>
    </row>
    <row r="47" spans="1:7" ht="12.75" customHeight="1" x14ac:dyDescent="0.2">
      <c r="A47" s="42" t="s">
        <v>160</v>
      </c>
      <c r="B47" s="31" t="s">
        <v>176</v>
      </c>
      <c r="C47" s="31"/>
      <c r="D47" s="31"/>
      <c r="E47" s="31"/>
      <c r="G47" s="50">
        <f>TotalImporte1TipoOtros</f>
        <v>54.76</v>
      </c>
    </row>
    <row r="48" spans="1:7" ht="12.75" customHeight="1" x14ac:dyDescent="0.2">
      <c r="B48" s="32" t="s">
        <v>165</v>
      </c>
      <c r="C48" s="45"/>
      <c r="D48" s="46"/>
      <c r="E48" s="46"/>
      <c r="F48" s="40"/>
      <c r="G48" s="33">
        <f>CostoMatriz1</f>
        <v>2.4500000000000002</v>
      </c>
    </row>
  </sheetData>
  <mergeCells count="4">
    <mergeCell ref="B3:D5"/>
    <mergeCell ref="B8:G11"/>
    <mergeCell ref="A14:G14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3"/>
  <sheetViews>
    <sheetView showGridLines="0" showZeros="0" workbookViewId="0">
      <selection activeCell="K18" sqref="K18"/>
    </sheetView>
  </sheetViews>
  <sheetFormatPr baseColWidth="10" defaultRowHeight="12.75" customHeight="1" x14ac:dyDescent="0.2"/>
  <cols>
    <col min="1" max="1" width="12.7109375" customWidth="1"/>
    <col min="2" max="2" width="15.7109375" customWidth="1"/>
    <col min="3" max="3" width="7.42578125" customWidth="1"/>
    <col min="4" max="4" width="8.7109375" customWidth="1"/>
    <col min="5" max="5" width="8.7109375" style="92" customWidth="1"/>
    <col min="6" max="6" width="7.7109375" style="38" customWidth="1"/>
    <col min="7" max="7" width="9.7109375" customWidth="1"/>
    <col min="8" max="11" width="8.7109375" customWidth="1"/>
  </cols>
  <sheetData>
    <row r="1" spans="1:11" ht="13.5" thickTop="1" x14ac:dyDescent="0.2">
      <c r="A1" s="57"/>
      <c r="B1" s="162" t="s">
        <v>180</v>
      </c>
      <c r="C1" s="162"/>
      <c r="D1" s="162"/>
      <c r="E1" s="162"/>
      <c r="F1" s="162"/>
      <c r="G1" s="162"/>
      <c r="H1" s="59"/>
      <c r="I1" s="59"/>
      <c r="J1" s="60"/>
      <c r="K1" s="61"/>
    </row>
    <row r="2" spans="1:11" ht="12.75" customHeight="1" x14ac:dyDescent="0.2">
      <c r="A2" s="62"/>
      <c r="B2" s="63" t="s">
        <v>181</v>
      </c>
      <c r="C2" s="64"/>
      <c r="I2" s="64"/>
      <c r="J2" s="1"/>
    </row>
    <row r="3" spans="1:11" ht="12.75" customHeight="1" x14ac:dyDescent="0.2">
      <c r="A3" s="62"/>
      <c r="B3" s="157" t="str">
        <f>nombrecliente</f>
        <v>GOBIERNO DEL DISTRITO FEDERAL</v>
      </c>
      <c r="C3" s="157"/>
      <c r="D3" s="157"/>
      <c r="E3" s="157"/>
      <c r="F3" s="157"/>
      <c r="G3" s="157"/>
      <c r="I3" s="64"/>
      <c r="J3" s="1"/>
    </row>
    <row r="4" spans="1:11" ht="12.75" customHeight="1" x14ac:dyDescent="0.2">
      <c r="A4" s="1"/>
      <c r="B4" s="157"/>
      <c r="C4" s="157"/>
      <c r="D4" s="157"/>
      <c r="E4" s="157"/>
      <c r="F4" s="157"/>
      <c r="G4" s="157"/>
      <c r="H4" s="64"/>
      <c r="I4" s="64"/>
      <c r="J4" s="1"/>
    </row>
    <row r="5" spans="1:11" ht="12.75" customHeight="1" thickBot="1" x14ac:dyDescent="0.25">
      <c r="A5" s="65"/>
      <c r="B5" s="123"/>
      <c r="C5" s="123"/>
      <c r="D5" s="123"/>
      <c r="E5" s="123"/>
      <c r="F5" s="123"/>
      <c r="G5" s="123"/>
      <c r="H5" s="123"/>
      <c r="I5" s="123"/>
      <c r="J5" s="65"/>
      <c r="K5" s="66"/>
    </row>
    <row r="6" spans="1:11" ht="12.75" customHeight="1" thickTop="1" x14ac:dyDescent="0.2">
      <c r="A6" s="62" t="s">
        <v>82</v>
      </c>
      <c r="B6" s="30" t="str">
        <f>numerodeconcurso</f>
        <v>2009/0257-0001</v>
      </c>
      <c r="C6" s="1"/>
      <c r="D6" s="1"/>
      <c r="E6" s="1"/>
      <c r="F6" s="1"/>
      <c r="G6" s="1"/>
      <c r="H6" s="39" t="s">
        <v>84</v>
      </c>
      <c r="I6" s="140">
        <f>fechainicio</f>
        <v>40026</v>
      </c>
    </row>
    <row r="7" spans="1:11" ht="12.75" customHeight="1" x14ac:dyDescent="0.2">
      <c r="A7" s="67" t="s">
        <v>182</v>
      </c>
      <c r="B7" s="68">
        <f>fechadeconcurso</f>
        <v>40017</v>
      </c>
      <c r="C7" s="1"/>
      <c r="H7" s="39" t="s">
        <v>85</v>
      </c>
      <c r="I7" s="140">
        <f>fechaterminacion</f>
        <v>40178</v>
      </c>
    </row>
    <row r="8" spans="1:11" ht="12.75" customHeight="1" x14ac:dyDescent="0.2">
      <c r="A8" s="62" t="s">
        <v>81</v>
      </c>
      <c r="B8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63"/>
      <c r="D8" s="163"/>
      <c r="E8" s="163"/>
      <c r="F8" s="163"/>
      <c r="G8" s="163"/>
      <c r="H8" s="163"/>
      <c r="I8" s="163"/>
      <c r="J8" s="93"/>
      <c r="K8" s="93"/>
    </row>
    <row r="9" spans="1:11" ht="12.75" customHeight="1" x14ac:dyDescent="0.2">
      <c r="A9" s="62"/>
      <c r="B9" s="163"/>
      <c r="C9" s="163"/>
      <c r="D9" s="163"/>
      <c r="E9" s="163"/>
      <c r="F9" s="163"/>
      <c r="G9" s="163"/>
      <c r="H9" s="163"/>
      <c r="I9" s="163"/>
      <c r="J9" s="93"/>
      <c r="K9" s="93"/>
    </row>
    <row r="10" spans="1:11" ht="12.75" customHeight="1" x14ac:dyDescent="0.2">
      <c r="A10" s="62"/>
      <c r="B10" s="163"/>
      <c r="C10" s="163"/>
      <c r="D10" s="163"/>
      <c r="E10" s="163"/>
      <c r="F10" s="163"/>
      <c r="G10" s="163"/>
      <c r="H10" s="163"/>
      <c r="I10" s="163"/>
      <c r="J10" s="93"/>
      <c r="K10" s="93"/>
    </row>
    <row r="11" spans="1:11" ht="12.75" customHeight="1" x14ac:dyDescent="0.2">
      <c r="A11" s="1"/>
      <c r="B11" s="163"/>
      <c r="C11" s="163"/>
      <c r="D11" s="163"/>
      <c r="E11" s="163"/>
      <c r="F11" s="163"/>
      <c r="G11" s="163"/>
      <c r="H11" s="163"/>
      <c r="I11" s="163"/>
      <c r="J11" s="93"/>
      <c r="K11" s="93"/>
    </row>
    <row r="12" spans="1:11" ht="12.75" customHeight="1" x14ac:dyDescent="0.2">
      <c r="A12" s="1"/>
      <c r="B12" s="163"/>
      <c r="C12" s="163"/>
      <c r="D12" s="163"/>
      <c r="E12" s="163"/>
      <c r="F12" s="163"/>
      <c r="G12" s="163"/>
      <c r="H12" s="163"/>
      <c r="I12" s="163"/>
      <c r="J12" s="93"/>
      <c r="K12" s="93"/>
    </row>
    <row r="13" spans="1:11" ht="12.75" customHeight="1" x14ac:dyDescent="0.2">
      <c r="A13" s="1"/>
      <c r="B13" s="163"/>
      <c r="C13" s="163"/>
      <c r="D13" s="163"/>
      <c r="E13" s="163"/>
      <c r="F13" s="163"/>
      <c r="G13" s="163"/>
      <c r="H13" s="163"/>
      <c r="I13" s="163"/>
      <c r="J13" s="93"/>
      <c r="K13" s="93"/>
    </row>
    <row r="14" spans="1:11" ht="12.75" customHeight="1" x14ac:dyDescent="0.2">
      <c r="A14" s="62" t="s">
        <v>83</v>
      </c>
      <c r="B14" s="1" t="str">
        <f>direcciondelaobra&amp;", "&amp;ciudaddelaobra&amp;", "&amp;estadodelaobra</f>
        <v>Tramo de Barranca del Muerto a Tlahuac., México, Distrito Federal</v>
      </c>
      <c r="C14" s="1"/>
      <c r="D14" s="1"/>
      <c r="E14" s="38"/>
      <c r="F14" s="1"/>
    </row>
    <row r="15" spans="1:11" ht="12.75" customHeight="1" x14ac:dyDescent="0.2">
      <c r="A15" s="1"/>
      <c r="B15" s="1"/>
      <c r="C15" s="1"/>
      <c r="D15" s="1"/>
      <c r="E15" s="38"/>
      <c r="F15" s="1"/>
    </row>
    <row r="16" spans="1:11" ht="12.75" customHeight="1" x14ac:dyDescent="0.2">
      <c r="A16" s="160" t="s">
        <v>217</v>
      </c>
      <c r="B16" s="160"/>
      <c r="C16" s="160"/>
      <c r="D16" s="160"/>
      <c r="E16" s="160"/>
      <c r="F16" s="160"/>
      <c r="G16" s="160"/>
      <c r="H16" s="160"/>
    </row>
    <row r="17" spans="1:11" ht="12.75" customHeight="1" thickBot="1" x14ac:dyDescent="0.25">
      <c r="A17" s="1"/>
      <c r="B17" s="1"/>
      <c r="C17" s="1"/>
      <c r="D17" s="1"/>
      <c r="E17" s="83"/>
      <c r="G17" s="1"/>
      <c r="H17" s="1"/>
    </row>
    <row r="18" spans="1:11" ht="31.5" customHeight="1" thickTop="1" thickBot="1" x14ac:dyDescent="0.25">
      <c r="A18" s="94" t="s">
        <v>27</v>
      </c>
      <c r="B18" s="95" t="s">
        <v>218</v>
      </c>
      <c r="C18" s="95" t="s">
        <v>28</v>
      </c>
      <c r="D18" s="95" t="str">
        <f>"P. Unitario "&amp;primeramoneda</f>
        <v>P. Unitario PESOS</v>
      </c>
      <c r="E18" s="95" t="str">
        <f>"P. Unitario "&amp;segundamoneda</f>
        <v>P. Unitario DÓLARES</v>
      </c>
      <c r="F18" s="95" t="s">
        <v>219</v>
      </c>
      <c r="G18" s="96" t="s">
        <v>29</v>
      </c>
      <c r="H18" s="95" t="str">
        <f>"Importe "&amp;primeramoneda</f>
        <v>Importe PESOS</v>
      </c>
      <c r="I18" s="95" t="str">
        <f>"Importe "&amp;segundamoneda</f>
        <v>Importe DÓLARES</v>
      </c>
      <c r="J18" s="95" t="str">
        <f>"% "&amp;primeramoneda</f>
        <v>% PESOS</v>
      </c>
      <c r="K18" s="151" t="str">
        <f>"% "&amp;segundamoneda</f>
        <v>% DÓLARES</v>
      </c>
    </row>
    <row r="19" spans="1:11" ht="12.75" customHeight="1" thickTop="1" x14ac:dyDescent="0.2">
      <c r="A19" s="97" t="s">
        <v>220</v>
      </c>
      <c r="B19" s="97" t="str">
        <f>CodigoPartida</f>
        <v>A01</v>
      </c>
      <c r="C19" s="97" t="s">
        <v>221</v>
      </c>
      <c r="D19" s="98"/>
      <c r="E19" s="98">
        <f>RenglonPresupuesto</f>
        <v>1</v>
      </c>
      <c r="F19" s="99"/>
      <c r="G19" s="100"/>
      <c r="H19" s="101"/>
      <c r="I19" s="101"/>
      <c r="J19" s="1"/>
      <c r="K19" s="1"/>
    </row>
    <row r="20" spans="1:11" x14ac:dyDescent="0.2">
      <c r="A20" s="102" t="s">
        <v>222</v>
      </c>
      <c r="B20" s="103" t="str">
        <f>CodigoMatriz</f>
        <v>TZO1001</v>
      </c>
      <c r="C20" s="104" t="str">
        <f>UnidadMatriz</f>
        <v>M2</v>
      </c>
      <c r="E20" s="104"/>
      <c r="F20" s="104"/>
      <c r="G20" s="144">
        <f>VolumenPresupuesto</f>
        <v>1200</v>
      </c>
      <c r="H20" s="101"/>
      <c r="I20" s="101"/>
      <c r="J20" s="1"/>
      <c r="K20" s="1"/>
    </row>
    <row r="21" spans="1:11" x14ac:dyDescent="0.2">
      <c r="A21" s="102"/>
      <c r="B21" s="106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1" s="104"/>
      <c r="E21" s="104"/>
      <c r="F21" s="104"/>
      <c r="G21" s="144"/>
      <c r="H21" s="101"/>
      <c r="I21" s="101"/>
      <c r="J21" s="1"/>
      <c r="K21" s="1"/>
    </row>
    <row r="22" spans="1:11" x14ac:dyDescent="0.2">
      <c r="A22" s="16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</row>
    <row r="23" spans="1:11" ht="12.75" customHeight="1" x14ac:dyDescent="0.2">
      <c r="A23" s="106" t="s">
        <v>158</v>
      </c>
      <c r="B23" s="106"/>
      <c r="C23" s="106"/>
      <c r="D23" s="101"/>
      <c r="E23" s="101"/>
      <c r="F23" s="99"/>
      <c r="G23" s="100"/>
      <c r="H23" s="101"/>
      <c r="I23" s="101"/>
      <c r="J23" s="1"/>
      <c r="K23" s="1"/>
    </row>
    <row r="24" spans="1:11" ht="12.75" customHeight="1" x14ac:dyDescent="0.2">
      <c r="A24" s="107" t="str">
        <f>'N_Campos Especificos'!D3</f>
        <v>ARENA</v>
      </c>
      <c r="B24" s="150" t="str">
        <f>'N_Campos Especificos'!E3</f>
        <v>ARENA</v>
      </c>
      <c r="C24" s="108" t="str">
        <f>'N_Campos Especificos'!F3</f>
        <v>KG</v>
      </c>
      <c r="D24" s="109">
        <f>'N_Campos Especificos'!I3</f>
        <v>99.57</v>
      </c>
      <c r="E24" s="109">
        <f>'N_Campos Especificos'!K3</f>
        <v>99.57</v>
      </c>
      <c r="F24" s="110" t="str">
        <f>'N_Campos Especificos'!H3</f>
        <v>*</v>
      </c>
      <c r="G24" s="137">
        <f>'N_Campos Especificos'!G3</f>
        <v>0.55000000000000004</v>
      </c>
      <c r="H24" s="112">
        <f>'N_Campos Especificos'!J3</f>
        <v>54.76</v>
      </c>
      <c r="I24" s="112">
        <f>'N_Campos Especificos'!L3</f>
        <v>54.76</v>
      </c>
      <c r="J24" s="113">
        <f>'N_Campos Especificos'!M3</f>
        <v>3.27E-2</v>
      </c>
      <c r="K24" s="113">
        <f>'N_Campos Especificos'!N3</f>
        <v>3.27E-2</v>
      </c>
    </row>
    <row r="25" spans="1:11" ht="12.75" customHeight="1" x14ac:dyDescent="0.2">
      <c r="A25" s="114" t="s">
        <v>160</v>
      </c>
      <c r="B25" s="106" t="s">
        <v>158</v>
      </c>
      <c r="C25" s="106"/>
      <c r="D25" s="106"/>
      <c r="E25" s="106"/>
      <c r="F25" s="104"/>
      <c r="G25" s="100"/>
      <c r="H25" s="115">
        <f>TotalImporte1Tipo1</f>
        <v>54.76</v>
      </c>
      <c r="I25" s="115">
        <f>TotalImporte2Tipo1</f>
        <v>54.76</v>
      </c>
      <c r="J25" s="116">
        <f>TotalPorcentaje1Tipo1</f>
        <v>3.27E-2</v>
      </c>
      <c r="K25" s="116">
        <f>TotalPorcentaje2Tipo1</f>
        <v>3.27E-2</v>
      </c>
    </row>
    <row r="26" spans="1:11" ht="12.75" customHeight="1" x14ac:dyDescent="0.2">
      <c r="A26" s="106" t="s">
        <v>161</v>
      </c>
      <c r="B26" s="106"/>
      <c r="C26" s="106"/>
      <c r="D26" s="101"/>
      <c r="E26" s="101"/>
      <c r="F26" s="99"/>
      <c r="G26" s="100"/>
      <c r="H26" s="101"/>
      <c r="I26" s="101"/>
      <c r="J26" s="101"/>
      <c r="K26" s="101"/>
    </row>
    <row r="27" spans="1:11" ht="12.75" customHeight="1" x14ac:dyDescent="0.2">
      <c r="A27" s="107" t="str">
        <f>'N_Campos Especificos'!Q3</f>
        <v>ARENA</v>
      </c>
      <c r="B27" s="150" t="str">
        <f>'N_Campos Especificos'!R3</f>
        <v>ARENA</v>
      </c>
      <c r="C27" s="108" t="str">
        <f>'N_Campos Especificos'!S3</f>
        <v>KG</v>
      </c>
      <c r="D27" s="109">
        <f>'N_Campos Especificos'!V3</f>
        <v>99.57</v>
      </c>
      <c r="E27" s="109">
        <f>'N_Campos Especificos'!X3</f>
        <v>99.57</v>
      </c>
      <c r="F27" s="110" t="str">
        <f>'N_Campos Especificos'!U3</f>
        <v>*</v>
      </c>
      <c r="G27" s="137">
        <f>'N_Campos Especificos'!T3</f>
        <v>0.55000000000000004</v>
      </c>
      <c r="H27" s="112">
        <f>'N_Campos Especificos'!W3</f>
        <v>54.76</v>
      </c>
      <c r="I27" s="112">
        <f>'N_Campos Especificos'!Y3</f>
        <v>54.76</v>
      </c>
      <c r="J27" s="113">
        <f>'N_Campos Especificos'!Z3</f>
        <v>3.27E-2</v>
      </c>
      <c r="K27" s="113">
        <f>'N_Campos Especificos'!AA3</f>
        <v>3.27E-2</v>
      </c>
    </row>
    <row r="28" spans="1:11" ht="12.75" customHeight="1" x14ac:dyDescent="0.2">
      <c r="A28" s="114" t="s">
        <v>160</v>
      </c>
      <c r="B28" s="106" t="s">
        <v>161</v>
      </c>
      <c r="C28" s="106"/>
      <c r="D28" s="106"/>
      <c r="E28" s="106"/>
      <c r="F28" s="104"/>
      <c r="G28" s="100"/>
      <c r="H28" s="115">
        <f>Totalimporte1Tipo2</f>
        <v>54.76</v>
      </c>
      <c r="I28" s="115">
        <f>TotalImporte2Tipo2</f>
        <v>54.76</v>
      </c>
      <c r="J28" s="116">
        <f>TotalPorcentaje1Tipo2</f>
        <v>3.27E-2</v>
      </c>
      <c r="K28" s="116">
        <f>TotalPorcentaje2Tipo2</f>
        <v>3.27E-2</v>
      </c>
    </row>
    <row r="29" spans="1:11" ht="12.75" customHeight="1" x14ac:dyDescent="0.2">
      <c r="A29" s="106" t="s">
        <v>162</v>
      </c>
      <c r="B29" s="106"/>
      <c r="C29" s="106"/>
      <c r="D29" s="101"/>
      <c r="E29" s="101"/>
      <c r="F29" s="99"/>
      <c r="G29" s="100"/>
      <c r="H29" s="101"/>
      <c r="I29" s="101"/>
      <c r="J29" s="101"/>
      <c r="K29" s="101"/>
    </row>
    <row r="30" spans="1:11" ht="12.75" customHeight="1" x14ac:dyDescent="0.2">
      <c r="A30" s="107" t="str">
        <f>'N_Campos Especificos'!AF3</f>
        <v>ARENA</v>
      </c>
      <c r="B30" s="150" t="str">
        <f>'N_Campos Especificos'!AG3</f>
        <v>ARENA</v>
      </c>
      <c r="C30" s="108" t="str">
        <f>'N_Campos Especificos'!AH3</f>
        <v>KG</v>
      </c>
      <c r="D30" s="109">
        <f>'N_Campos Especificos'!AK3</f>
        <v>99.57</v>
      </c>
      <c r="E30" s="109">
        <f>'N_Campos Especificos'!AM3</f>
        <v>99.57</v>
      </c>
      <c r="F30" s="110" t="str">
        <f>'N_Campos Especificos'!AJ3</f>
        <v>*</v>
      </c>
      <c r="G30" s="137">
        <f>'N_Campos Especificos'!AI3</f>
        <v>0.55000000000000004</v>
      </c>
      <c r="H30" s="112">
        <f>'N_Campos Especificos'!AL3</f>
        <v>54.76</v>
      </c>
      <c r="I30" s="112">
        <f>'N_Campos Especificos'!AN3</f>
        <v>54.76</v>
      </c>
      <c r="J30" s="113">
        <f>'N_Campos Especificos'!AO3</f>
        <v>3.27E-2</v>
      </c>
      <c r="K30" s="113">
        <f>'N_Campos Especificos'!AP3</f>
        <v>3.27E-2</v>
      </c>
    </row>
    <row r="31" spans="1:11" ht="12.75" customHeight="1" x14ac:dyDescent="0.2">
      <c r="A31" s="114" t="s">
        <v>160</v>
      </c>
      <c r="B31" s="106" t="s">
        <v>162</v>
      </c>
      <c r="C31" s="106"/>
      <c r="D31" s="106"/>
      <c r="E31" s="106"/>
      <c r="F31" s="104"/>
      <c r="G31" s="100"/>
      <c r="H31" s="115">
        <f>TotalImporte1Tipo3</f>
        <v>54.76</v>
      </c>
      <c r="I31" s="115">
        <f>TotalImporte2Tipo3</f>
        <v>54.76</v>
      </c>
      <c r="J31" s="116">
        <f>TotalPorcentaje1Tipo3</f>
        <v>3.27E-2</v>
      </c>
      <c r="K31" s="116">
        <f>TotalPorcentaje2Tipo3</f>
        <v>3.27E-2</v>
      </c>
    </row>
    <row r="32" spans="1:11" ht="12.75" customHeight="1" x14ac:dyDescent="0.2">
      <c r="A32" s="106" t="s">
        <v>163</v>
      </c>
      <c r="B32" s="106"/>
      <c r="C32" s="106"/>
      <c r="D32" s="101"/>
      <c r="E32" s="101"/>
      <c r="F32" s="99"/>
      <c r="G32" s="100"/>
      <c r="H32" s="101"/>
      <c r="I32" s="101"/>
      <c r="J32" s="101"/>
      <c r="K32" s="101"/>
    </row>
    <row r="33" spans="1:11" ht="12.75" customHeight="1" x14ac:dyDescent="0.2">
      <c r="A33" s="107" t="str">
        <f>'N_Campos Especificos'!BH3</f>
        <v>ARENA</v>
      </c>
      <c r="B33" s="150" t="str">
        <f>'N_Campos Especificos'!BI3</f>
        <v>ARENA</v>
      </c>
      <c r="C33" s="108" t="str">
        <f>'N_Campos Especificos'!BJ3</f>
        <v>KG</v>
      </c>
      <c r="D33" s="109">
        <f>'N_Campos Especificos'!BM3</f>
        <v>99.57</v>
      </c>
      <c r="E33" s="109">
        <f>'N_Campos Especificos'!BO3</f>
        <v>99.57</v>
      </c>
      <c r="F33" s="110" t="str">
        <f>'N_Campos Especificos'!BL3</f>
        <v>*</v>
      </c>
      <c r="G33" s="137">
        <f>'N_Campos Especificos'!BK3</f>
        <v>0.55000000000000004</v>
      </c>
      <c r="H33" s="112">
        <f>'N_Campos Especificos'!BN3</f>
        <v>54.76</v>
      </c>
      <c r="I33" s="112">
        <f>'N_Campos Especificos'!BP3</f>
        <v>54.76</v>
      </c>
      <c r="J33" s="113">
        <f>'N_Campos Especificos'!BQ3</f>
        <v>3.27E-2</v>
      </c>
      <c r="K33" s="113">
        <f>'N_Campos Especificos'!BR3</f>
        <v>3.27E-2</v>
      </c>
    </row>
    <row r="34" spans="1:11" ht="12.75" customHeight="1" x14ac:dyDescent="0.2">
      <c r="A34" s="114" t="s">
        <v>160</v>
      </c>
      <c r="B34" s="106" t="s">
        <v>163</v>
      </c>
      <c r="C34" s="106"/>
      <c r="D34" s="106"/>
      <c r="E34" s="106"/>
      <c r="F34" s="104"/>
      <c r="G34" s="100"/>
      <c r="H34" s="115">
        <f>TotalImporte1Tipo4</f>
        <v>54.76</v>
      </c>
      <c r="I34" s="115">
        <f>TotalImporte2Tipo4</f>
        <v>54.76</v>
      </c>
      <c r="J34" s="116">
        <f>TotalPorcentaje1Tipo4</f>
        <v>3.27E-2</v>
      </c>
      <c r="K34" s="116">
        <f>TotalPorcentaje2Tipo4</f>
        <v>3.27E-2</v>
      </c>
    </row>
    <row r="35" spans="1:11" ht="12.75" customHeight="1" x14ac:dyDescent="0.2">
      <c r="A35" s="106" t="s">
        <v>228</v>
      </c>
      <c r="B35" s="106"/>
      <c r="C35" s="106"/>
      <c r="D35" s="148"/>
      <c r="E35" s="147"/>
      <c r="F35" s="146"/>
      <c r="G35" s="148"/>
      <c r="H35" s="148"/>
    </row>
    <row r="36" spans="1:11" ht="12.75" customHeight="1" x14ac:dyDescent="0.2">
      <c r="A36" s="119" t="str">
        <f>'N_Campos Especificos'!BU3</f>
        <v>ARENA</v>
      </c>
      <c r="B36" s="150" t="str">
        <f>'N_Campos Especificos'!BV3</f>
        <v>ARENA</v>
      </c>
      <c r="C36" s="108" t="str">
        <f>'N_Campos Especificos'!BW3</f>
        <v>KG</v>
      </c>
      <c r="D36" s="109">
        <f>'N_Campos Especificos'!BZ3</f>
        <v>99.57</v>
      </c>
      <c r="E36" s="109">
        <f>'N_Campos Especificos'!CB3</f>
        <v>99.57</v>
      </c>
      <c r="F36" s="110" t="str">
        <f>'N_Campos Especificos'!BY3</f>
        <v>*</v>
      </c>
      <c r="G36" s="137">
        <f>'N_Campos Especificos'!BX3</f>
        <v>0.55000000000000004</v>
      </c>
      <c r="H36" s="112">
        <f>'N_Campos Especificos'!CA3</f>
        <v>54.76</v>
      </c>
      <c r="I36" s="112">
        <f>'N_Campos Especificos'!CC3</f>
        <v>54.76</v>
      </c>
      <c r="J36" s="113">
        <f>'N_Campos Especificos'!CD3</f>
        <v>3.27E-2</v>
      </c>
      <c r="K36" s="113">
        <f>'N_Campos Especificos'!CE3</f>
        <v>3.27E-2</v>
      </c>
    </row>
    <row r="37" spans="1:11" ht="12.75" customHeight="1" x14ac:dyDescent="0.2">
      <c r="A37" s="114" t="s">
        <v>160</v>
      </c>
      <c r="B37" s="106" t="s">
        <v>228</v>
      </c>
      <c r="C37" s="106"/>
      <c r="D37" s="106"/>
      <c r="E37" s="106"/>
      <c r="F37" s="104"/>
      <c r="G37" s="146"/>
      <c r="H37" s="115">
        <f>TotalImporte1Tipo5</f>
        <v>54.76</v>
      </c>
      <c r="I37" s="115">
        <f>TotalImporte1Tipo5</f>
        <v>54.76</v>
      </c>
      <c r="J37" s="116">
        <f>TotalPorcentaje1Tipo5</f>
        <v>3.27E-2</v>
      </c>
      <c r="K37" s="116">
        <f>TotalPorcentaje1Tipo5</f>
        <v>3.27E-2</v>
      </c>
    </row>
    <row r="38" spans="1:11" ht="12.75" customHeight="1" x14ac:dyDescent="0.2">
      <c r="A38" s="106" t="s">
        <v>227</v>
      </c>
      <c r="B38" s="106"/>
      <c r="C38" s="106"/>
      <c r="D38" s="148"/>
      <c r="E38" s="148"/>
      <c r="F38" s="147"/>
      <c r="G38" s="146"/>
      <c r="H38" s="148"/>
      <c r="I38" s="148"/>
      <c r="J38" s="148"/>
      <c r="K38" s="148"/>
    </row>
    <row r="39" spans="1:11" ht="12.75" customHeight="1" x14ac:dyDescent="0.2">
      <c r="A39" s="119" t="str">
        <f>'N_Campos Especificos'!CH3</f>
        <v>ARENA</v>
      </c>
      <c r="B39" s="150" t="str">
        <f>'N_Campos Especificos'!CI3</f>
        <v>ARENA</v>
      </c>
      <c r="C39" s="108" t="str">
        <f>'N_Campos Especificos'!CJ3</f>
        <v>KG</v>
      </c>
      <c r="D39" s="109">
        <f>'N_Campos Especificos'!CM3</f>
        <v>99.57</v>
      </c>
      <c r="E39" s="109">
        <f>'N_Campos Especificos'!CO3</f>
        <v>99.57</v>
      </c>
      <c r="F39" s="110" t="str">
        <f>'N_Campos Especificos'!CL3</f>
        <v>*</v>
      </c>
      <c r="G39" s="137">
        <f>'N_Campos Especificos'!CK3</f>
        <v>0.55000000000000004</v>
      </c>
      <c r="H39" s="112">
        <f>'N_Campos Especificos'!CN3</f>
        <v>54.76</v>
      </c>
      <c r="I39" s="112">
        <f>'N_Campos Especificos'!CP3</f>
        <v>54.76</v>
      </c>
      <c r="J39" s="113">
        <f>'N_Campos Especificos'!CQ3</f>
        <v>3.27E-2</v>
      </c>
      <c r="K39" s="113">
        <f>'N_Campos Especificos'!CR3</f>
        <v>3.27E-2</v>
      </c>
    </row>
    <row r="40" spans="1:11" ht="12.75" customHeight="1" x14ac:dyDescent="0.2">
      <c r="A40" s="114" t="s">
        <v>160</v>
      </c>
      <c r="B40" s="106" t="s">
        <v>227</v>
      </c>
      <c r="C40" s="106"/>
      <c r="D40" s="106"/>
      <c r="E40" s="106"/>
      <c r="F40" s="104"/>
      <c r="G40" s="146"/>
      <c r="H40" s="115">
        <f>TotalImporte1Tipo6</f>
        <v>54.76</v>
      </c>
      <c r="I40" s="115">
        <f>TotalImporte1Tipo6</f>
        <v>54.76</v>
      </c>
      <c r="J40" s="116">
        <f>TotalPorcentaje1Tipo6</f>
        <v>3.27E-2</v>
      </c>
      <c r="K40" s="116">
        <f>TotalPorcentaje1Tipo6</f>
        <v>3.27E-2</v>
      </c>
    </row>
    <row r="41" spans="1:11" ht="12.75" customHeight="1" x14ac:dyDescent="0.2">
      <c r="A41" s="106" t="s">
        <v>226</v>
      </c>
      <c r="B41" s="114"/>
      <c r="C41" s="106"/>
      <c r="D41" s="148"/>
      <c r="E41" s="148"/>
      <c r="F41" s="147"/>
      <c r="G41" s="146"/>
      <c r="H41" s="148"/>
      <c r="I41" s="148"/>
      <c r="J41" s="148"/>
      <c r="K41" s="148"/>
    </row>
    <row r="42" spans="1:11" ht="12.75" customHeight="1" x14ac:dyDescent="0.2">
      <c r="A42" s="119" t="str">
        <f>'N_Campos Especificos'!CU3</f>
        <v>ARENA</v>
      </c>
      <c r="B42" s="150" t="str">
        <f>'N_Campos Especificos'!CV3</f>
        <v>ARENA</v>
      </c>
      <c r="C42" s="108" t="str">
        <f>'N_Campos Especificos'!CW3</f>
        <v>KG</v>
      </c>
      <c r="D42" s="109">
        <f>'N_Campos Especificos'!CZ3</f>
        <v>99.57</v>
      </c>
      <c r="E42" s="109">
        <f>'N_Campos Especificos'!DB3</f>
        <v>99.57</v>
      </c>
      <c r="F42" s="110" t="str">
        <f>'N_Campos Especificos'!CY3</f>
        <v>*</v>
      </c>
      <c r="G42" s="137">
        <f>'N_Campos Especificos'!CX3</f>
        <v>0.55000000000000004</v>
      </c>
      <c r="H42" s="112">
        <f>'N_Campos Especificos'!DA3</f>
        <v>54.76</v>
      </c>
      <c r="I42" s="112">
        <f>'N_Campos Especificos'!DC3</f>
        <v>54.76</v>
      </c>
      <c r="J42" s="113">
        <f>'N_Campos Especificos'!DD3</f>
        <v>3.27E-2</v>
      </c>
      <c r="K42" s="113">
        <f>'N_Campos Especificos'!DE3</f>
        <v>3.27E-2</v>
      </c>
    </row>
    <row r="43" spans="1:11" ht="12.75" customHeight="1" x14ac:dyDescent="0.2">
      <c r="A43" s="114" t="s">
        <v>160</v>
      </c>
      <c r="B43" s="106" t="s">
        <v>226</v>
      </c>
      <c r="C43" s="106"/>
      <c r="D43" s="106"/>
      <c r="E43" s="106"/>
      <c r="F43" s="104"/>
      <c r="G43" s="146"/>
      <c r="H43" s="115">
        <f>TotalImporte1Tipo7</f>
        <v>54.76</v>
      </c>
      <c r="I43" s="115">
        <f>TotalImporte1Tipo7</f>
        <v>54.76</v>
      </c>
      <c r="J43" s="116">
        <f>TotalPorcentaje1Tipo7</f>
        <v>3.27E-2</v>
      </c>
      <c r="K43" s="116">
        <f>TotalPorcentaje1Tipo7</f>
        <v>3.27E-2</v>
      </c>
    </row>
    <row r="44" spans="1:11" ht="12.75" customHeight="1" x14ac:dyDescent="0.2">
      <c r="A44" s="106" t="s">
        <v>225</v>
      </c>
      <c r="B44" s="106"/>
      <c r="C44" s="106"/>
      <c r="D44" s="148"/>
      <c r="E44" s="148"/>
      <c r="F44" s="147"/>
      <c r="G44" s="146"/>
      <c r="H44" s="148"/>
      <c r="I44" s="148"/>
      <c r="J44" s="148"/>
      <c r="K44" s="148"/>
    </row>
    <row r="45" spans="1:11" ht="12.75" customHeight="1" x14ac:dyDescent="0.2">
      <c r="A45" s="119" t="str">
        <f>'N_Campos Especificos'!DH3</f>
        <v>ARENA</v>
      </c>
      <c r="B45" s="150" t="str">
        <f>'N_Campos Especificos'!DI3</f>
        <v>ARENA</v>
      </c>
      <c r="C45" s="108" t="str">
        <f>'N_Campos Especificos'!DJ3</f>
        <v>KG</v>
      </c>
      <c r="D45" s="109">
        <f>'N_Campos Especificos'!DM3</f>
        <v>99.57</v>
      </c>
      <c r="E45" s="109">
        <f>'N_Campos Especificos'!DO3</f>
        <v>99.57</v>
      </c>
      <c r="F45" s="110" t="str">
        <f>'N_Campos Especificos'!DL3</f>
        <v>*</v>
      </c>
      <c r="G45" s="137">
        <f>'N_Campos Especificos'!DK3</f>
        <v>0.55000000000000004</v>
      </c>
      <c r="H45" s="112">
        <f>'N_Campos Especificos'!DN3</f>
        <v>54.76</v>
      </c>
      <c r="I45" s="112">
        <f>'N_Campos Especificos'!DP3</f>
        <v>54.76</v>
      </c>
      <c r="J45" s="113">
        <f>'N_Campos Especificos'!DQ3</f>
        <v>3.27E-2</v>
      </c>
      <c r="K45" s="113">
        <f>'N_Campos Especificos'!DR3</f>
        <v>3.27E-2</v>
      </c>
    </row>
    <row r="46" spans="1:11" ht="12.75" customHeight="1" x14ac:dyDescent="0.2">
      <c r="A46" s="114" t="s">
        <v>160</v>
      </c>
      <c r="B46" s="106" t="s">
        <v>225</v>
      </c>
      <c r="C46" s="106"/>
      <c r="D46" s="106"/>
      <c r="E46" s="106"/>
      <c r="F46" s="104"/>
      <c r="G46" s="146"/>
      <c r="H46" s="115">
        <f>TotalImporte1Tipo8</f>
        <v>54.76</v>
      </c>
      <c r="I46" s="115">
        <f>TotalImporte1Tipo8</f>
        <v>54.76</v>
      </c>
      <c r="J46" s="116">
        <f>TotalPorcentaje1Tipo8</f>
        <v>3.27E-2</v>
      </c>
      <c r="K46" s="116">
        <f>TotalPorcentaje1Tipo8</f>
        <v>3.27E-2</v>
      </c>
    </row>
    <row r="47" spans="1:11" ht="12.75" customHeight="1" x14ac:dyDescent="0.2">
      <c r="A47" s="106" t="s">
        <v>224</v>
      </c>
      <c r="B47" s="106"/>
      <c r="C47" s="106"/>
      <c r="D47" s="148"/>
      <c r="E47" s="148"/>
      <c r="F47" s="147"/>
      <c r="G47" s="146"/>
      <c r="H47" s="148"/>
      <c r="I47" s="148"/>
      <c r="J47" s="148"/>
      <c r="K47" s="148"/>
    </row>
    <row r="48" spans="1:11" ht="12.75" customHeight="1" x14ac:dyDescent="0.2">
      <c r="A48" s="119" t="str">
        <f>'N_Campos Especificos'!DU3</f>
        <v>ARENA</v>
      </c>
      <c r="B48" s="150" t="str">
        <f>'N_Campos Especificos'!DV3</f>
        <v>ARENA</v>
      </c>
      <c r="C48" s="108" t="str">
        <f>'N_Campos Especificos'!DW3</f>
        <v>KG</v>
      </c>
      <c r="D48" s="109">
        <f>'N_Campos Especificos'!DZ3</f>
        <v>99.57</v>
      </c>
      <c r="E48" s="109">
        <f>'N_Campos Especificos'!EB3</f>
        <v>99.57</v>
      </c>
      <c r="F48" s="110" t="str">
        <f>'N_Campos Especificos'!DY3</f>
        <v>*</v>
      </c>
      <c r="G48" s="137">
        <f>'N_Campos Especificos'!DX3</f>
        <v>0.55000000000000004</v>
      </c>
      <c r="H48" s="112">
        <f>'N_Campos Especificos'!EA3</f>
        <v>54.76</v>
      </c>
      <c r="I48" s="112">
        <f>'N_Campos Especificos'!EC3</f>
        <v>54.76</v>
      </c>
      <c r="J48" s="113">
        <f>'N_Campos Especificos'!ED3</f>
        <v>3.27E-2</v>
      </c>
      <c r="K48" s="113">
        <f>'N_Campos Especificos'!EE3</f>
        <v>3.27E-2</v>
      </c>
    </row>
    <row r="49" spans="1:11" ht="12.75" customHeight="1" x14ac:dyDescent="0.2">
      <c r="A49" s="114" t="s">
        <v>160</v>
      </c>
      <c r="B49" s="106" t="s">
        <v>224</v>
      </c>
      <c r="C49" s="106"/>
      <c r="D49" s="106"/>
      <c r="F49" s="104"/>
      <c r="G49" s="146"/>
      <c r="H49" s="115">
        <f>TotalImporte1Tipo9</f>
        <v>54.76</v>
      </c>
      <c r="I49" s="115">
        <f>TotalImporte1Tipo9</f>
        <v>54.76</v>
      </c>
      <c r="J49" s="116">
        <f>TotalPorcentaje1Tipo9</f>
        <v>3.27E-2</v>
      </c>
      <c r="K49" s="116">
        <f>TotalPorcentaje1Tipo9</f>
        <v>3.27E-2</v>
      </c>
    </row>
    <row r="50" spans="1:11" ht="12.75" customHeight="1" x14ac:dyDescent="0.2">
      <c r="A50" s="106" t="s">
        <v>176</v>
      </c>
      <c r="B50" s="106"/>
      <c r="C50" s="106"/>
      <c r="D50" s="101"/>
      <c r="E50" s="101"/>
      <c r="F50" s="99"/>
      <c r="G50" s="100"/>
      <c r="H50" s="101"/>
      <c r="I50" s="101"/>
      <c r="J50" s="101"/>
      <c r="K50" s="101"/>
    </row>
    <row r="51" spans="1:11" ht="12.75" customHeight="1" x14ac:dyDescent="0.2">
      <c r="A51" s="107" t="str">
        <f>'N_Campos Especificos'!AU3</f>
        <v>ARENA</v>
      </c>
      <c r="B51" s="150" t="str">
        <f>'N_Campos Especificos'!AV3</f>
        <v>ARENA</v>
      </c>
      <c r="C51" s="108" t="str">
        <f>'N_Campos Especificos'!AW3</f>
        <v>KG</v>
      </c>
      <c r="D51" s="109">
        <f>'N_Campos Especificos'!AZ3</f>
        <v>99.57</v>
      </c>
      <c r="E51" s="109">
        <f>'N_Campos Especificos'!BB3</f>
        <v>99.57</v>
      </c>
      <c r="F51" s="110" t="str">
        <f>'N_Campos Especificos'!AY3</f>
        <v>*</v>
      </c>
      <c r="G51" s="137">
        <f>'N_Campos Especificos'!AX3</f>
        <v>0.55000000000000004</v>
      </c>
      <c r="H51" s="112">
        <f>'N_Campos Especificos'!BA3</f>
        <v>54.76</v>
      </c>
      <c r="I51" s="112">
        <f>'N_Campos Especificos'!BC3</f>
        <v>54.76</v>
      </c>
      <c r="J51" s="113">
        <f>'N_Campos Especificos'!BD3</f>
        <v>3.27E-2</v>
      </c>
      <c r="K51" s="113">
        <f>'N_Campos Especificos'!BE3</f>
        <v>3.27E-2</v>
      </c>
    </row>
    <row r="52" spans="1:11" ht="12.75" customHeight="1" x14ac:dyDescent="0.2">
      <c r="A52" s="114" t="s">
        <v>160</v>
      </c>
      <c r="B52" s="106" t="s">
        <v>176</v>
      </c>
      <c r="C52" s="106"/>
      <c r="D52" s="106"/>
      <c r="E52" s="106"/>
      <c r="F52" s="104"/>
      <c r="G52" s="105"/>
      <c r="H52" s="117">
        <f>TotalImporte1TipoOtros</f>
        <v>54.76</v>
      </c>
      <c r="I52" s="117">
        <f>TotalImporte2TipoOtros</f>
        <v>54.76</v>
      </c>
      <c r="J52" s="118">
        <f>TotalPorcentaje1TipoOtros</f>
        <v>3.27E-2</v>
      </c>
      <c r="K52" s="118">
        <f>TotalPorcentaje2TipoOtros</f>
        <v>3.27E-2</v>
      </c>
    </row>
    <row r="53" spans="1:11" ht="12.75" customHeight="1" x14ac:dyDescent="0.2">
      <c r="A53" s="119"/>
      <c r="B53" s="120" t="s">
        <v>165</v>
      </c>
      <c r="C53" s="108"/>
      <c r="D53" s="109"/>
      <c r="E53" s="109"/>
      <c r="F53" s="110"/>
      <c r="G53" s="111"/>
      <c r="H53" s="121">
        <f>CostoMatriz1</f>
        <v>2.4500000000000002</v>
      </c>
      <c r="I53" s="121">
        <f>CostoMatriz2</f>
        <v>2.4500000000000002</v>
      </c>
      <c r="J53" s="12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3" s="122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</sheetData>
  <mergeCells count="5">
    <mergeCell ref="A16:H16"/>
    <mergeCell ref="A22:K22"/>
    <mergeCell ref="B3:G4"/>
    <mergeCell ref="B1:G1"/>
    <mergeCell ref="B8:I13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237</vt:i4>
      </vt:variant>
    </vt:vector>
  </HeadingPairs>
  <TitlesOfParts>
    <vt:vector size="242" baseType="lpstr">
      <vt:lpstr>N_Campos Generales</vt:lpstr>
      <vt:lpstr>N_Campos Especificos</vt:lpstr>
      <vt:lpstr>1. GDF</vt:lpstr>
      <vt:lpstr>1. GDF Cod Auxiliar</vt:lpstr>
      <vt:lpstr>Estándar 2 Monedas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'1. GDF'!ColumnaCantidad</vt:lpstr>
      <vt:lpstr>'1. GDF Cod Auxiliar'!ColumnaCantidad</vt:lpstr>
      <vt:lpstr>'Estándar 2 Monedas'!ColumnaCantidad</vt:lpstr>
      <vt:lpstr>'1. GDF'!ColumnaImporte</vt:lpstr>
      <vt:lpstr>'1. GDF Cod Auxiliar'!ColumnaImporte</vt:lpstr>
      <vt:lpstr>'Estándar 2 Monedas'!ColumnaImporte</vt:lpstr>
      <vt:lpstr>'Estándar 2 Monedas'!ColumnaImporte2</vt:lpstr>
      <vt:lpstr>'Estándar 2 Monedas'!ColumnaPorcentaje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'1. GDF'!DetalleTipo1</vt:lpstr>
      <vt:lpstr>'1. GDF Cod Auxiliar'!DetalleTipo1</vt:lpstr>
      <vt:lpstr>'Estándar 2 Monedas'!DetalleTipo1</vt:lpstr>
      <vt:lpstr>'1. GDF'!DetalleTipo2</vt:lpstr>
      <vt:lpstr>'1. GDF Cod Auxiliar'!DetalleTipo2</vt:lpstr>
      <vt:lpstr>'Estándar 2 Monedas'!DetalleTipo2</vt:lpstr>
      <vt:lpstr>'1. GDF'!DetalleTipo3</vt:lpstr>
      <vt:lpstr>'1. GDF Cod Auxiliar'!DetalleTipo3</vt:lpstr>
      <vt:lpstr>'Estándar 2 Monedas'!DetalleTipo3</vt:lpstr>
      <vt:lpstr>'1. GDF'!DetalleTipo4</vt:lpstr>
      <vt:lpstr>'1. GDF Cod Auxiliar'!DetalleTipo4</vt:lpstr>
      <vt:lpstr>'Estándar 2 Monedas'!DetalleTipo4</vt:lpstr>
      <vt:lpstr>'1. GDF'!DetalleTipo5</vt:lpstr>
      <vt:lpstr>'1. GDF Cod Auxiliar'!DetalleTipo5</vt:lpstr>
      <vt:lpstr>'Estándar 2 Monedas'!DetalleTipo5</vt:lpstr>
      <vt:lpstr>'1. GDF'!DetalleTipo6</vt:lpstr>
      <vt:lpstr>'1. GDF Cod Auxiliar'!DetalleTipo6</vt:lpstr>
      <vt:lpstr>'Estándar 2 Monedas'!DetalleTipo6</vt:lpstr>
      <vt:lpstr>'1. GDF'!DetalleTipo7</vt:lpstr>
      <vt:lpstr>'1. GDF Cod Auxiliar'!DetalleTipo7</vt:lpstr>
      <vt:lpstr>'Estándar 2 Monedas'!DetalleTipo7</vt:lpstr>
      <vt:lpstr>'1. GDF'!DetalleTipo8</vt:lpstr>
      <vt:lpstr>'1. GDF Cod Auxiliar'!DetalleTipo8</vt:lpstr>
      <vt:lpstr>'Estándar 2 Monedas'!DetalleTipo8</vt:lpstr>
      <vt:lpstr>'1. GDF'!DetalleTipo9</vt:lpstr>
      <vt:lpstr>'1. GDF Cod Auxiliar'!DetalleTipo9</vt:lpstr>
      <vt:lpstr>'Estándar 2 Monedas'!DetalleTipo9</vt:lpstr>
      <vt:lpstr>'1. GDF'!DetalleTipoOtros</vt:lpstr>
      <vt:lpstr>'1. GDF Cod Auxiliar'!DetalleTipoOtros</vt:lpstr>
      <vt:lpstr>'Estándar 2 Monedas'!DetalleTipoOtros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'1. GDF'!EncabezadoTipo1</vt:lpstr>
      <vt:lpstr>'1. GDF Cod Auxiliar'!EncabezadoTipo1</vt:lpstr>
      <vt:lpstr>'Estándar 2 Monedas'!EncabezadoTipo1</vt:lpstr>
      <vt:lpstr>'1. GDF'!EncabezadoTipo2</vt:lpstr>
      <vt:lpstr>'1. GDF Cod Auxiliar'!EncabezadoTipo2</vt:lpstr>
      <vt:lpstr>'Estándar 2 Monedas'!EncabezadoTipo2</vt:lpstr>
      <vt:lpstr>'1. GDF'!EncabezadoTipo3</vt:lpstr>
      <vt:lpstr>'1. GDF Cod Auxiliar'!EncabezadoTipo3</vt:lpstr>
      <vt:lpstr>'Estándar 2 Monedas'!EncabezadoTipo3</vt:lpstr>
      <vt:lpstr>'1. GDF'!EncabezadoTipo4</vt:lpstr>
      <vt:lpstr>'1. GDF Cod Auxiliar'!EncabezadoTipo4</vt:lpstr>
      <vt:lpstr>'Estándar 2 Monedas'!EncabezadoTipo4</vt:lpstr>
      <vt:lpstr>'1. GDF'!EncabezadoTipo5</vt:lpstr>
      <vt:lpstr>'1. GDF Cod Auxiliar'!EncabezadoTipo5</vt:lpstr>
      <vt:lpstr>'Estándar 2 Monedas'!EncabezadoTipo5</vt:lpstr>
      <vt:lpstr>'1. GDF'!EncabezadoTipo6</vt:lpstr>
      <vt:lpstr>'1. GDF Cod Auxiliar'!EncabezadoTipo6</vt:lpstr>
      <vt:lpstr>'Estándar 2 Monedas'!EncabezadoTipo6</vt:lpstr>
      <vt:lpstr>'1. GDF'!EncabezadoTipo7</vt:lpstr>
      <vt:lpstr>'1. GDF Cod Auxiliar'!EncabezadoTipo7</vt:lpstr>
      <vt:lpstr>'Estándar 2 Monedas'!EncabezadoTipo7</vt:lpstr>
      <vt:lpstr>'1. GDF'!EncabezadoTipo8</vt:lpstr>
      <vt:lpstr>'1. GDF Cod Auxiliar'!EncabezadoTipo8</vt:lpstr>
      <vt:lpstr>'Estándar 2 Monedas'!EncabezadoTipo8</vt:lpstr>
      <vt:lpstr>'1. GDF'!EncabezadoTipo9</vt:lpstr>
      <vt:lpstr>'1. GDF Cod Auxiliar'!EncabezadoTipo9</vt:lpstr>
      <vt:lpstr>'Estándar 2 Monedas'!EncabezadoTipo9</vt:lpstr>
      <vt:lpstr>'1. GDF'!EncabezadoTipoOtros</vt:lpstr>
      <vt:lpstr>'1. GDF Cod Auxiliar'!EncabezadoTipoOtros</vt:lpstr>
      <vt:lpstr>'Estándar 2 Monedas'!EncabezadoTipoOtros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'1. GDF'!InicioCostoDirecto</vt:lpstr>
      <vt:lpstr>'1. GDF Cod Auxiliar'!InicioCostoDirecto</vt:lpstr>
      <vt:lpstr>'Estándar 2 Monedas'!InicioCostoDirecto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'1. GDF'!RangoDescripcionMatriz</vt:lpstr>
      <vt:lpstr>'1. GDF Cod Auxiliar'!RangoDescripcionMatriz</vt:lpstr>
      <vt:lpstr>'Estándar 2 Monedas'!RangoDescripcionMatriz</vt:lpstr>
      <vt:lpstr>'1. GDF'!RangoSoloDatos</vt:lpstr>
      <vt:lpstr>'1. GDF Cod Auxiliar'!RangoSoloDatos</vt:lpstr>
      <vt:lpstr>'Estándar 2 Monedas'!RangoSoloDatos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'1. GDF'!RangoTitulosARepetir</vt:lpstr>
      <vt:lpstr>'1. GDF Cod Auxiliar'!RangoTitulosARepetir</vt:lpstr>
      <vt:lpstr>'Estándar 2 Monedas'!RangoTitulosARepetir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'1. GDF'!TotalTipo1</vt:lpstr>
      <vt:lpstr>'1. GDF Cod Auxiliar'!TotalTipo1</vt:lpstr>
      <vt:lpstr>'Estándar 2 Monedas'!TotalTipo1</vt:lpstr>
      <vt:lpstr>'1. GDF'!TotalTipo2</vt:lpstr>
      <vt:lpstr>'1. GDF Cod Auxiliar'!TotalTipo2</vt:lpstr>
      <vt:lpstr>'Estándar 2 Monedas'!TotalTipo2</vt:lpstr>
      <vt:lpstr>'1. GDF'!TotalTipo3</vt:lpstr>
      <vt:lpstr>'1. GDF Cod Auxiliar'!TotalTipo3</vt:lpstr>
      <vt:lpstr>'Estándar 2 Monedas'!TotalTipo3</vt:lpstr>
      <vt:lpstr>'1. GDF'!TotalTipo4</vt:lpstr>
      <vt:lpstr>'1. GDF Cod Auxiliar'!TotalTipo4</vt:lpstr>
      <vt:lpstr>'Estándar 2 Monedas'!TotalTipo4</vt:lpstr>
      <vt:lpstr>'1. GDF'!TotalTipo5</vt:lpstr>
      <vt:lpstr>'1. GDF Cod Auxiliar'!TotalTipo5</vt:lpstr>
      <vt:lpstr>'Estándar 2 Monedas'!TotalTipo5</vt:lpstr>
      <vt:lpstr>'1. GDF'!TotalTipo6</vt:lpstr>
      <vt:lpstr>'1. GDF Cod Auxiliar'!TotalTipo6</vt:lpstr>
      <vt:lpstr>'Estándar 2 Monedas'!TotalTipo6</vt:lpstr>
      <vt:lpstr>'1. GDF'!TotalTipo7</vt:lpstr>
      <vt:lpstr>'1. GDF Cod Auxiliar'!TotalTipo7</vt:lpstr>
      <vt:lpstr>'Estándar 2 Monedas'!TotalTipo7</vt:lpstr>
      <vt:lpstr>'1. GDF'!TotalTipo8</vt:lpstr>
      <vt:lpstr>'1. GDF Cod Auxiliar'!TotalTipo8</vt:lpstr>
      <vt:lpstr>'Estándar 2 Monedas'!TotalTipo8</vt:lpstr>
      <vt:lpstr>'1. GDF'!TotalTipo9</vt:lpstr>
      <vt:lpstr>'1. GDF Cod Auxiliar'!TotalTipo9</vt:lpstr>
      <vt:lpstr>'Estándar 2 Monedas'!TotalTipo9</vt:lpstr>
      <vt:lpstr>'1. GDF'!TotalTipoOtros</vt:lpstr>
      <vt:lpstr>'1. GDF Cod Auxiliar'!TotalTipoOtros</vt:lpstr>
      <vt:lpstr>'Estándar 2 Monedas'!TotalTipoOtros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2010-07-18T04:58:35Z</cp:lastPrinted>
  <dcterms:created xsi:type="dcterms:W3CDTF">2009-08-19T16:41:37Z</dcterms:created>
  <dcterms:modified xsi:type="dcterms:W3CDTF">2025-09-18T18:44:42Z</dcterms:modified>
</cp:coreProperties>
</file>